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nterprise Systems Administration\Einstein Implementation\Chartfield Mapping\Products\"/>
    </mc:Choice>
  </mc:AlternateContent>
  <bookViews>
    <workbookView xWindow="23880" yWindow="-120" windowWidth="24240" windowHeight="13140" firstSheet="5" activeTab="5"/>
  </bookViews>
  <sheets>
    <sheet name="Networkco12" sheetId="1" state="hidden" r:id="rId1"/>
    <sheet name="Sheet2" sheetId="4" state="hidden" r:id="rId2"/>
    <sheet name="Acct Unit" sheetId="2" state="hidden" r:id="rId3"/>
    <sheet name="Sheet1" sheetId="3" state="hidden" r:id="rId4"/>
    <sheet name="Product Codes" sheetId="5" state="hidden" r:id="rId5"/>
    <sheet name="Sheet5" sheetId="7" r:id="rId6"/>
  </sheets>
  <externalReferences>
    <externalReference r:id="rId7"/>
  </externalReferences>
  <definedNames>
    <definedName name="_xlnm._FilterDatabase" localSheetId="0" hidden="1">Networkco12!$A$1:$X$665</definedName>
    <definedName name="_xlnm._FilterDatabase" localSheetId="4" hidden="1">'Product Codes'!$A$1:$X$665</definedName>
    <definedName name="_xlnm._FilterDatabase" localSheetId="3" hidden="1">Sheet1!$A$13:$AI$163</definedName>
    <definedName name="_xlnm._FilterDatabase" localSheetId="1" hidden="1">Sheet2!$A$1:$IV$1</definedName>
    <definedName name="_xlnm._FilterDatabase" localSheetId="5" hidden="1">Sheet5!$A$4:$H$552</definedName>
    <definedName name="_xlnm.Print_Titles" localSheetId="5">Sheet5!$1:$4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 i="7" l="1"/>
  <c r="K669" i="5" l="1"/>
  <c r="J668" i="5"/>
  <c r="J670" i="5" s="1"/>
  <c r="M664" i="5"/>
  <c r="U663" i="5"/>
  <c r="T663" i="5"/>
  <c r="U662" i="5"/>
  <c r="T662" i="5"/>
  <c r="M661" i="5"/>
  <c r="L661" i="5" s="1"/>
  <c r="U660" i="5"/>
  <c r="T660" i="5"/>
  <c r="U659" i="5"/>
  <c r="T659" i="5"/>
  <c r="U658" i="5"/>
  <c r="T658" i="5"/>
  <c r="U657" i="5"/>
  <c r="T657" i="5"/>
  <c r="U656" i="5"/>
  <c r="T656" i="5"/>
  <c r="U655" i="5"/>
  <c r="T655" i="5"/>
  <c r="U654" i="5"/>
  <c r="T654" i="5"/>
  <c r="U653" i="5"/>
  <c r="T653" i="5"/>
  <c r="U652" i="5"/>
  <c r="T652" i="5"/>
  <c r="U651" i="5"/>
  <c r="T651" i="5"/>
  <c r="U650" i="5"/>
  <c r="T650" i="5"/>
  <c r="U649" i="5"/>
  <c r="T649" i="5"/>
  <c r="U648" i="5"/>
  <c r="T648" i="5"/>
  <c r="U647" i="5"/>
  <c r="T647" i="5"/>
  <c r="U646" i="5"/>
  <c r="T646" i="5"/>
  <c r="U645" i="5"/>
  <c r="T645" i="5"/>
  <c r="U644" i="5"/>
  <c r="T644" i="5"/>
  <c r="U643" i="5"/>
  <c r="T643" i="5"/>
  <c r="U642" i="5"/>
  <c r="T642" i="5"/>
  <c r="U641" i="5"/>
  <c r="T641" i="5"/>
  <c r="U640" i="5"/>
  <c r="T640" i="5"/>
  <c r="U639" i="5"/>
  <c r="T639" i="5"/>
  <c r="U638" i="5"/>
  <c r="T638" i="5"/>
  <c r="U637" i="5"/>
  <c r="T637" i="5"/>
  <c r="U636" i="5"/>
  <c r="T636" i="5"/>
  <c r="U635" i="5"/>
  <c r="T635" i="5"/>
  <c r="U634" i="5"/>
  <c r="T634" i="5"/>
  <c r="U633" i="5"/>
  <c r="T633" i="5"/>
  <c r="U632" i="5"/>
  <c r="T632" i="5"/>
  <c r="U631" i="5"/>
  <c r="T631" i="5"/>
  <c r="U630" i="5"/>
  <c r="T630" i="5"/>
  <c r="U629" i="5"/>
  <c r="T629" i="5"/>
  <c r="U628" i="5"/>
  <c r="T628" i="5"/>
  <c r="U627" i="5"/>
  <c r="T627" i="5"/>
  <c r="U626" i="5"/>
  <c r="T626" i="5"/>
  <c r="U625" i="5"/>
  <c r="T625" i="5"/>
  <c r="U624" i="5"/>
  <c r="T624" i="5"/>
  <c r="U623" i="5"/>
  <c r="T623" i="5"/>
  <c r="U622" i="5"/>
  <c r="T622" i="5"/>
  <c r="U621" i="5"/>
  <c r="T621" i="5"/>
  <c r="M620" i="5"/>
  <c r="L620" i="5" s="1"/>
  <c r="U619" i="5"/>
  <c r="T619" i="5"/>
  <c r="U618" i="5"/>
  <c r="T618" i="5"/>
  <c r="U617" i="5"/>
  <c r="T617" i="5"/>
  <c r="U616" i="5"/>
  <c r="T616" i="5"/>
  <c r="U615" i="5"/>
  <c r="T615" i="5"/>
  <c r="U614" i="5"/>
  <c r="T614" i="5"/>
  <c r="U613" i="5"/>
  <c r="T613" i="5"/>
  <c r="U612" i="5"/>
  <c r="T612" i="5"/>
  <c r="U611" i="5"/>
  <c r="T611" i="5"/>
  <c r="U610" i="5"/>
  <c r="T610" i="5"/>
  <c r="U609" i="5"/>
  <c r="T609" i="5"/>
  <c r="U608" i="5"/>
  <c r="T608" i="5"/>
  <c r="U607" i="5"/>
  <c r="T607" i="5"/>
  <c r="U606" i="5"/>
  <c r="T606" i="5"/>
  <c r="U605" i="5"/>
  <c r="T605" i="5"/>
  <c r="U604" i="5"/>
  <c r="T604" i="5"/>
  <c r="U603" i="5"/>
  <c r="T603" i="5"/>
  <c r="U602" i="5"/>
  <c r="T602" i="5"/>
  <c r="U601" i="5"/>
  <c r="T601" i="5"/>
  <c r="U600" i="5"/>
  <c r="T600" i="5"/>
  <c r="U599" i="5"/>
  <c r="T599" i="5"/>
  <c r="U598" i="5"/>
  <c r="T598" i="5"/>
  <c r="U597" i="5"/>
  <c r="T597" i="5"/>
  <c r="U596" i="5"/>
  <c r="T596" i="5"/>
  <c r="U595" i="5"/>
  <c r="T595" i="5"/>
  <c r="U594" i="5"/>
  <c r="T594" i="5"/>
  <c r="U593" i="5"/>
  <c r="T593" i="5"/>
  <c r="U592" i="5"/>
  <c r="T592" i="5"/>
  <c r="U591" i="5"/>
  <c r="T591" i="5"/>
  <c r="U590" i="5"/>
  <c r="T590" i="5"/>
  <c r="U589" i="5"/>
  <c r="T589" i="5"/>
  <c r="U588" i="5"/>
  <c r="T588" i="5"/>
  <c r="U587" i="5"/>
  <c r="T587" i="5"/>
  <c r="U586" i="5"/>
  <c r="T586" i="5"/>
  <c r="U585" i="5"/>
  <c r="T585" i="5"/>
  <c r="U584" i="5"/>
  <c r="T584" i="5"/>
  <c r="U583" i="5"/>
  <c r="T583" i="5"/>
  <c r="U582" i="5"/>
  <c r="T582" i="5"/>
  <c r="U581" i="5"/>
  <c r="T581" i="5"/>
  <c r="U580" i="5"/>
  <c r="T580" i="5"/>
  <c r="U579" i="5"/>
  <c r="T579" i="5"/>
  <c r="U578" i="5"/>
  <c r="T578" i="5"/>
  <c r="U577" i="5"/>
  <c r="T577" i="5"/>
  <c r="U576" i="5"/>
  <c r="T576" i="5"/>
  <c r="U575" i="5"/>
  <c r="T575" i="5"/>
  <c r="U574" i="5"/>
  <c r="T574" i="5"/>
  <c r="U573" i="5"/>
  <c r="T573" i="5"/>
  <c r="U572" i="5"/>
  <c r="T572" i="5"/>
  <c r="U571" i="5"/>
  <c r="T571" i="5"/>
  <c r="U570" i="5"/>
  <c r="T570" i="5"/>
  <c r="U569" i="5"/>
  <c r="T569" i="5"/>
  <c r="U568" i="5"/>
  <c r="T568" i="5"/>
  <c r="U567" i="5"/>
  <c r="T567" i="5"/>
  <c r="U566" i="5"/>
  <c r="T566" i="5"/>
  <c r="U565" i="5"/>
  <c r="T565" i="5"/>
  <c r="U564" i="5"/>
  <c r="T564" i="5"/>
  <c r="U563" i="5"/>
  <c r="T563" i="5"/>
  <c r="U562" i="5"/>
  <c r="T562" i="5"/>
  <c r="U561" i="5"/>
  <c r="T561" i="5"/>
  <c r="U560" i="5"/>
  <c r="T560" i="5"/>
  <c r="U559" i="5"/>
  <c r="T559" i="5"/>
  <c r="U558" i="5"/>
  <c r="T558" i="5"/>
  <c r="U557" i="5"/>
  <c r="T557" i="5"/>
  <c r="U556" i="5"/>
  <c r="T556" i="5"/>
  <c r="U555" i="5"/>
  <c r="T555" i="5"/>
  <c r="U554" i="5"/>
  <c r="T554" i="5"/>
  <c r="U553" i="5"/>
  <c r="T553" i="5"/>
  <c r="U552" i="5"/>
  <c r="T552" i="5"/>
  <c r="U551" i="5"/>
  <c r="T551" i="5"/>
  <c r="U550" i="5"/>
  <c r="T550" i="5"/>
  <c r="U549" i="5"/>
  <c r="T549" i="5"/>
  <c r="U548" i="5"/>
  <c r="T548" i="5"/>
  <c r="U547" i="5"/>
  <c r="T547" i="5"/>
  <c r="U546" i="5"/>
  <c r="T546" i="5"/>
  <c r="U545" i="5"/>
  <c r="T545" i="5"/>
  <c r="U544" i="5"/>
  <c r="T544" i="5"/>
  <c r="U543" i="5"/>
  <c r="T543" i="5"/>
  <c r="U542" i="5"/>
  <c r="T542" i="5"/>
  <c r="U541" i="5"/>
  <c r="T541" i="5"/>
  <c r="U540" i="5"/>
  <c r="T540" i="5"/>
  <c r="U539" i="5"/>
  <c r="T539" i="5"/>
  <c r="U538" i="5"/>
  <c r="T538" i="5"/>
  <c r="U537" i="5"/>
  <c r="T537" i="5"/>
  <c r="U536" i="5"/>
  <c r="T536" i="5"/>
  <c r="U535" i="5"/>
  <c r="T535" i="5"/>
  <c r="U534" i="5"/>
  <c r="T534" i="5"/>
  <c r="U533" i="5"/>
  <c r="T533" i="5"/>
  <c r="U532" i="5"/>
  <c r="T532" i="5"/>
  <c r="U531" i="5"/>
  <c r="T531" i="5"/>
  <c r="U530" i="5"/>
  <c r="T530" i="5"/>
  <c r="U529" i="5"/>
  <c r="T529" i="5"/>
  <c r="U528" i="5"/>
  <c r="T528" i="5"/>
  <c r="U527" i="5"/>
  <c r="T527" i="5"/>
  <c r="U526" i="5"/>
  <c r="T526" i="5"/>
  <c r="U525" i="5"/>
  <c r="T525" i="5"/>
  <c r="U524" i="5"/>
  <c r="T524" i="5"/>
  <c r="U523" i="5"/>
  <c r="T523" i="5"/>
  <c r="U522" i="5"/>
  <c r="T522" i="5"/>
  <c r="U521" i="5"/>
  <c r="T521" i="5"/>
  <c r="U520" i="5"/>
  <c r="T520" i="5"/>
  <c r="U519" i="5"/>
  <c r="T519" i="5"/>
  <c r="U518" i="5"/>
  <c r="T518" i="5"/>
  <c r="U517" i="5"/>
  <c r="T517" i="5"/>
  <c r="U516" i="5"/>
  <c r="T516" i="5"/>
  <c r="U515" i="5"/>
  <c r="T515" i="5"/>
  <c r="U514" i="5"/>
  <c r="T514" i="5"/>
  <c r="U513" i="5"/>
  <c r="T513" i="5"/>
  <c r="U512" i="5"/>
  <c r="T512" i="5"/>
  <c r="U511" i="5"/>
  <c r="T511" i="5"/>
  <c r="U510" i="5"/>
  <c r="T510" i="5"/>
  <c r="U509" i="5"/>
  <c r="T509" i="5"/>
  <c r="U508" i="5"/>
  <c r="T508" i="5"/>
  <c r="U507" i="5"/>
  <c r="T507" i="5"/>
  <c r="U506" i="5"/>
  <c r="T506" i="5"/>
  <c r="U505" i="5"/>
  <c r="T505" i="5"/>
  <c r="U504" i="5"/>
  <c r="T504" i="5"/>
  <c r="U503" i="5"/>
  <c r="T503" i="5"/>
  <c r="U502" i="5"/>
  <c r="T502" i="5"/>
  <c r="U501" i="5"/>
  <c r="T501" i="5"/>
  <c r="U500" i="5"/>
  <c r="T500" i="5"/>
  <c r="U499" i="5"/>
  <c r="T499" i="5"/>
  <c r="U498" i="5"/>
  <c r="T498" i="5"/>
  <c r="U497" i="5"/>
  <c r="T497" i="5"/>
  <c r="U496" i="5"/>
  <c r="T496" i="5"/>
  <c r="U495" i="5"/>
  <c r="T495" i="5"/>
  <c r="U494" i="5"/>
  <c r="T494" i="5"/>
  <c r="U493" i="5"/>
  <c r="T493" i="5"/>
  <c r="U492" i="5"/>
  <c r="T492" i="5"/>
  <c r="U491" i="5"/>
  <c r="T491" i="5"/>
  <c r="U490" i="5"/>
  <c r="T490" i="5"/>
  <c r="U489" i="5"/>
  <c r="T489" i="5"/>
  <c r="U488" i="5"/>
  <c r="T488" i="5"/>
  <c r="U487" i="5"/>
  <c r="T487" i="5"/>
  <c r="U486" i="5"/>
  <c r="T486" i="5"/>
  <c r="U485" i="5"/>
  <c r="T485" i="5"/>
  <c r="U484" i="5"/>
  <c r="T484" i="5"/>
  <c r="U483" i="5"/>
  <c r="T483" i="5"/>
  <c r="U482" i="5"/>
  <c r="T482" i="5"/>
  <c r="U481" i="5"/>
  <c r="T481" i="5"/>
  <c r="U480" i="5"/>
  <c r="T480" i="5"/>
  <c r="U479" i="5"/>
  <c r="T479" i="5"/>
  <c r="U478" i="5"/>
  <c r="T478" i="5"/>
  <c r="U477" i="5"/>
  <c r="T477" i="5"/>
  <c r="U476" i="5"/>
  <c r="T476" i="5"/>
  <c r="U475" i="5"/>
  <c r="T475" i="5"/>
  <c r="U474" i="5"/>
  <c r="T474" i="5"/>
  <c r="U473" i="5"/>
  <c r="T473" i="5"/>
  <c r="U472" i="5"/>
  <c r="T472" i="5"/>
  <c r="U471" i="5"/>
  <c r="T471" i="5"/>
  <c r="U470" i="5"/>
  <c r="T470" i="5"/>
  <c r="U469" i="5"/>
  <c r="T469" i="5"/>
  <c r="U468" i="5"/>
  <c r="T468" i="5"/>
  <c r="U467" i="5"/>
  <c r="T467" i="5"/>
  <c r="U466" i="5"/>
  <c r="T466" i="5"/>
  <c r="U465" i="5"/>
  <c r="T465" i="5"/>
  <c r="U464" i="5"/>
  <c r="T464" i="5"/>
  <c r="U463" i="5"/>
  <c r="T463" i="5"/>
  <c r="U462" i="5"/>
  <c r="T462" i="5"/>
  <c r="U461" i="5"/>
  <c r="T461" i="5"/>
  <c r="U460" i="5"/>
  <c r="T460" i="5"/>
  <c r="U459" i="5"/>
  <c r="T459" i="5"/>
  <c r="U458" i="5"/>
  <c r="T458" i="5"/>
  <c r="U457" i="5"/>
  <c r="T457" i="5"/>
  <c r="U456" i="5"/>
  <c r="T456" i="5"/>
  <c r="U455" i="5"/>
  <c r="T455" i="5"/>
  <c r="U454" i="5"/>
  <c r="T454" i="5"/>
  <c r="U453" i="5"/>
  <c r="T453" i="5"/>
  <c r="U452" i="5"/>
  <c r="T452" i="5"/>
  <c r="U451" i="5"/>
  <c r="T451" i="5"/>
  <c r="U450" i="5"/>
  <c r="T450" i="5"/>
  <c r="U449" i="5"/>
  <c r="T449" i="5"/>
  <c r="U448" i="5"/>
  <c r="T448" i="5"/>
  <c r="U447" i="5"/>
  <c r="T447" i="5"/>
  <c r="U446" i="5"/>
  <c r="T446" i="5"/>
  <c r="U445" i="5"/>
  <c r="T445" i="5"/>
  <c r="U444" i="5"/>
  <c r="T444" i="5"/>
  <c r="U443" i="5"/>
  <c r="T443" i="5"/>
  <c r="U442" i="5"/>
  <c r="T442" i="5"/>
  <c r="U441" i="5"/>
  <c r="T441" i="5"/>
  <c r="U440" i="5"/>
  <c r="T440" i="5"/>
  <c r="U439" i="5"/>
  <c r="T439" i="5"/>
  <c r="U438" i="5"/>
  <c r="T438" i="5"/>
  <c r="U437" i="5"/>
  <c r="T437" i="5"/>
  <c r="U436" i="5"/>
  <c r="T436" i="5"/>
  <c r="U435" i="5"/>
  <c r="T435" i="5"/>
  <c r="U434" i="5"/>
  <c r="T434" i="5"/>
  <c r="U433" i="5"/>
  <c r="T433" i="5"/>
  <c r="U432" i="5"/>
  <c r="T432" i="5"/>
  <c r="U431" i="5"/>
  <c r="T431" i="5"/>
  <c r="U430" i="5"/>
  <c r="T430" i="5"/>
  <c r="U429" i="5"/>
  <c r="T429" i="5"/>
  <c r="U428" i="5"/>
  <c r="T428" i="5"/>
  <c r="U427" i="5"/>
  <c r="T427" i="5"/>
  <c r="U426" i="5"/>
  <c r="T426" i="5"/>
  <c r="U425" i="5"/>
  <c r="T425" i="5"/>
  <c r="U424" i="5"/>
  <c r="T424" i="5"/>
  <c r="U423" i="5"/>
  <c r="T423" i="5"/>
  <c r="U422" i="5"/>
  <c r="T422" i="5"/>
  <c r="U421" i="5"/>
  <c r="T421" i="5"/>
  <c r="U420" i="5"/>
  <c r="T420" i="5"/>
  <c r="U419" i="5"/>
  <c r="T419" i="5"/>
  <c r="U418" i="5"/>
  <c r="T418" i="5"/>
  <c r="U417" i="5"/>
  <c r="T417" i="5"/>
  <c r="U416" i="5"/>
  <c r="T416" i="5"/>
  <c r="U415" i="5"/>
  <c r="T415" i="5"/>
  <c r="U414" i="5"/>
  <c r="T414" i="5"/>
  <c r="U413" i="5"/>
  <c r="T413" i="5"/>
  <c r="U412" i="5"/>
  <c r="T412" i="5"/>
  <c r="U411" i="5"/>
  <c r="T411" i="5"/>
  <c r="U410" i="5"/>
  <c r="T410" i="5"/>
  <c r="U409" i="5"/>
  <c r="T409" i="5"/>
  <c r="U408" i="5"/>
  <c r="T408" i="5"/>
  <c r="U407" i="5"/>
  <c r="T407" i="5"/>
  <c r="U406" i="5"/>
  <c r="T406" i="5"/>
  <c r="U405" i="5"/>
  <c r="T405" i="5"/>
  <c r="U404" i="5"/>
  <c r="T404" i="5"/>
  <c r="U403" i="5"/>
  <c r="T403" i="5"/>
  <c r="U402" i="5"/>
  <c r="T402" i="5"/>
  <c r="U401" i="5"/>
  <c r="T401" i="5"/>
  <c r="U400" i="5"/>
  <c r="T400" i="5"/>
  <c r="U399" i="5"/>
  <c r="T399" i="5"/>
  <c r="U398" i="5"/>
  <c r="T398" i="5"/>
  <c r="U397" i="5"/>
  <c r="T397" i="5"/>
  <c r="U396" i="5"/>
  <c r="T396" i="5"/>
  <c r="U395" i="5"/>
  <c r="T395" i="5"/>
  <c r="U394" i="5"/>
  <c r="T394" i="5"/>
  <c r="U393" i="5"/>
  <c r="T393" i="5"/>
  <c r="U392" i="5"/>
  <c r="T392" i="5"/>
  <c r="U391" i="5"/>
  <c r="T391" i="5"/>
  <c r="U390" i="5"/>
  <c r="T390" i="5"/>
  <c r="U389" i="5"/>
  <c r="T389" i="5"/>
  <c r="U388" i="5"/>
  <c r="T388" i="5"/>
  <c r="U387" i="5"/>
  <c r="T387" i="5"/>
  <c r="U386" i="5"/>
  <c r="T386" i="5"/>
  <c r="U385" i="5"/>
  <c r="T385" i="5"/>
  <c r="U384" i="5"/>
  <c r="T384" i="5"/>
  <c r="U383" i="5"/>
  <c r="T383" i="5"/>
  <c r="U382" i="5"/>
  <c r="T382" i="5"/>
  <c r="U381" i="5"/>
  <c r="T381" i="5"/>
  <c r="U380" i="5"/>
  <c r="T380" i="5"/>
  <c r="U379" i="5"/>
  <c r="T379" i="5"/>
  <c r="U378" i="5"/>
  <c r="T378" i="5"/>
  <c r="U377" i="5"/>
  <c r="T377" i="5"/>
  <c r="U376" i="5"/>
  <c r="T376" i="5"/>
  <c r="U375" i="5"/>
  <c r="T375" i="5"/>
  <c r="U374" i="5"/>
  <c r="T374" i="5"/>
  <c r="U373" i="5"/>
  <c r="T373" i="5"/>
  <c r="U372" i="5"/>
  <c r="T372" i="5"/>
  <c r="U371" i="5"/>
  <c r="T371" i="5"/>
  <c r="U370" i="5"/>
  <c r="T370" i="5"/>
  <c r="U369" i="5"/>
  <c r="T369" i="5"/>
  <c r="U368" i="5"/>
  <c r="T368" i="5"/>
  <c r="U367" i="5"/>
  <c r="T367" i="5"/>
  <c r="U366" i="5"/>
  <c r="T366" i="5"/>
  <c r="U365" i="5"/>
  <c r="T365" i="5"/>
  <c r="U364" i="5"/>
  <c r="T364" i="5"/>
  <c r="U363" i="5"/>
  <c r="T363" i="5"/>
  <c r="U362" i="5"/>
  <c r="T362" i="5"/>
  <c r="U361" i="5"/>
  <c r="T361" i="5"/>
  <c r="U360" i="5"/>
  <c r="T360" i="5"/>
  <c r="U359" i="5"/>
  <c r="T359" i="5"/>
  <c r="U358" i="5"/>
  <c r="T358" i="5"/>
  <c r="U357" i="5"/>
  <c r="T357" i="5"/>
  <c r="U356" i="5"/>
  <c r="T356" i="5"/>
  <c r="U355" i="5"/>
  <c r="T355" i="5"/>
  <c r="U354" i="5"/>
  <c r="T354" i="5"/>
  <c r="U353" i="5"/>
  <c r="T353" i="5"/>
  <c r="U352" i="5"/>
  <c r="T352" i="5"/>
  <c r="U351" i="5"/>
  <c r="T351" i="5"/>
  <c r="U350" i="5"/>
  <c r="T350" i="5"/>
  <c r="U349" i="5"/>
  <c r="T349" i="5"/>
  <c r="U348" i="5"/>
  <c r="T348" i="5"/>
  <c r="U347" i="5"/>
  <c r="T347" i="5"/>
  <c r="U346" i="5"/>
  <c r="T346" i="5"/>
  <c r="U345" i="5"/>
  <c r="T345" i="5"/>
  <c r="U344" i="5"/>
  <c r="T344" i="5"/>
  <c r="U343" i="5"/>
  <c r="T343" i="5"/>
  <c r="U342" i="5"/>
  <c r="T342" i="5"/>
  <c r="U341" i="5"/>
  <c r="T341" i="5"/>
  <c r="U340" i="5"/>
  <c r="T340" i="5"/>
  <c r="U339" i="5"/>
  <c r="T339" i="5"/>
  <c r="U338" i="5"/>
  <c r="T338" i="5"/>
  <c r="U337" i="5"/>
  <c r="T337" i="5"/>
  <c r="U336" i="5"/>
  <c r="T336" i="5"/>
  <c r="U335" i="5"/>
  <c r="T335" i="5"/>
  <c r="U334" i="5"/>
  <c r="T334" i="5"/>
  <c r="U333" i="5"/>
  <c r="T333" i="5"/>
  <c r="U332" i="5"/>
  <c r="T332" i="5"/>
  <c r="U331" i="5"/>
  <c r="T331" i="5"/>
  <c r="U330" i="5"/>
  <c r="T330" i="5"/>
  <c r="U329" i="5"/>
  <c r="T329" i="5"/>
  <c r="U328" i="5"/>
  <c r="T328" i="5"/>
  <c r="U327" i="5"/>
  <c r="T327" i="5"/>
  <c r="L327" i="5"/>
  <c r="U325" i="5"/>
  <c r="T325" i="5"/>
  <c r="D325" i="5"/>
  <c r="U323" i="5"/>
  <c r="T323" i="5"/>
  <c r="D323" i="5"/>
  <c r="U321" i="5"/>
  <c r="T321" i="5"/>
  <c r="D321" i="5"/>
  <c r="U319" i="5"/>
  <c r="T319" i="5"/>
  <c r="D319" i="5"/>
  <c r="U317" i="5"/>
  <c r="T317" i="5"/>
  <c r="D317" i="5"/>
  <c r="U316" i="5"/>
  <c r="T316" i="5"/>
  <c r="D316" i="5"/>
  <c r="U310" i="5"/>
  <c r="T310" i="5"/>
  <c r="D310" i="5"/>
  <c r="U308" i="5"/>
  <c r="T308" i="5"/>
  <c r="D308" i="5"/>
  <c r="U306" i="5"/>
  <c r="T306" i="5"/>
  <c r="D306" i="5"/>
  <c r="U304" i="5"/>
  <c r="T304" i="5"/>
  <c r="D304" i="5"/>
  <c r="U301" i="5"/>
  <c r="T301" i="5"/>
  <c r="D301" i="5"/>
  <c r="U299" i="5"/>
  <c r="T299" i="5"/>
  <c r="D299" i="5"/>
  <c r="U297" i="5"/>
  <c r="T297" i="5"/>
  <c r="D297" i="5"/>
  <c r="U294" i="5"/>
  <c r="T294" i="5"/>
  <c r="D294" i="5"/>
  <c r="U292" i="5"/>
  <c r="T292" i="5"/>
  <c r="D292" i="5"/>
  <c r="U290" i="5"/>
  <c r="T290" i="5"/>
  <c r="D290" i="5"/>
  <c r="U288" i="5"/>
  <c r="T288" i="5"/>
  <c r="D288" i="5"/>
  <c r="U286" i="5"/>
  <c r="T286" i="5"/>
  <c r="D286" i="5"/>
  <c r="U284" i="5"/>
  <c r="T284" i="5"/>
  <c r="D284" i="5"/>
  <c r="U282" i="5"/>
  <c r="T282" i="5"/>
  <c r="D282" i="5"/>
  <c r="B219" i="5"/>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L216" i="5"/>
  <c r="L217" i="5" s="1"/>
  <c r="L218" i="5" s="1"/>
  <c r="L213" i="5"/>
  <c r="L214" i="5" s="1"/>
  <c r="L215" i="5" s="1"/>
  <c r="L211" i="5"/>
  <c r="L212" i="5" s="1"/>
  <c r="L208" i="5"/>
  <c r="L209" i="5" s="1"/>
  <c r="L210" i="5" s="1"/>
  <c r="U206" i="5"/>
  <c r="T206" i="5"/>
  <c r="L206" i="5"/>
  <c r="L207" i="5" s="1"/>
  <c r="L203" i="5"/>
  <c r="L204" i="5" s="1"/>
  <c r="L205" i="5" s="1"/>
  <c r="U201" i="5"/>
  <c r="T201" i="5"/>
  <c r="L201" i="5"/>
  <c r="L202" i="5" s="1"/>
  <c r="L198" i="5"/>
  <c r="L199" i="5" s="1"/>
  <c r="L200" i="5" s="1"/>
  <c r="U196" i="5"/>
  <c r="T196" i="5"/>
  <c r="L196" i="5"/>
  <c r="L197" i="5" s="1"/>
  <c r="L193" i="5"/>
  <c r="L194" i="5" s="1"/>
  <c r="L195" i="5" s="1"/>
  <c r="U191" i="5"/>
  <c r="T191" i="5"/>
  <c r="L191" i="5"/>
  <c r="L192" i="5" s="1"/>
  <c r="L188" i="5"/>
  <c r="L189" i="5" s="1"/>
  <c r="L190" i="5" s="1"/>
  <c r="U186" i="5"/>
  <c r="T186" i="5"/>
  <c r="L186" i="5"/>
  <c r="L187" i="5" s="1"/>
  <c r="L183" i="5"/>
  <c r="L184" i="5" s="1"/>
  <c r="L185" i="5" s="1"/>
  <c r="U181" i="5"/>
  <c r="T181" i="5"/>
  <c r="L181" i="5"/>
  <c r="L182" i="5" s="1"/>
  <c r="L178" i="5"/>
  <c r="L179" i="5" s="1"/>
  <c r="L180" i="5" s="1"/>
  <c r="U176" i="5"/>
  <c r="T176" i="5"/>
  <c r="L176" i="5"/>
  <c r="L177" i="5" s="1"/>
  <c r="L173" i="5"/>
  <c r="L174" i="5" s="1"/>
  <c r="L175" i="5" s="1"/>
  <c r="U171" i="5"/>
  <c r="T171" i="5"/>
  <c r="L171" i="5"/>
  <c r="L172" i="5" s="1"/>
  <c r="L168" i="5"/>
  <c r="L169" i="5" s="1"/>
  <c r="L170" i="5" s="1"/>
  <c r="L166" i="5"/>
  <c r="L167" i="5" s="1"/>
  <c r="L163" i="5"/>
  <c r="L164" i="5" s="1"/>
  <c r="L165" i="5" s="1"/>
  <c r="U161" i="5"/>
  <c r="T161" i="5"/>
  <c r="L161" i="5"/>
  <c r="L162" i="5" s="1"/>
  <c r="L158" i="5"/>
  <c r="L159" i="5" s="1"/>
  <c r="L160" i="5" s="1"/>
  <c r="U156" i="5"/>
  <c r="T156" i="5"/>
  <c r="L156" i="5"/>
  <c r="L157" i="5" s="1"/>
  <c r="L153" i="5"/>
  <c r="L154" i="5" s="1"/>
  <c r="L155" i="5" s="1"/>
  <c r="U151" i="5"/>
  <c r="T151" i="5"/>
  <c r="L151" i="5"/>
  <c r="L152" i="5" s="1"/>
  <c r="L148" i="5"/>
  <c r="L149" i="5" s="1"/>
  <c r="L150" i="5" s="1"/>
  <c r="U146" i="5"/>
  <c r="T146" i="5"/>
  <c r="L146" i="5"/>
  <c r="L147" i="5" s="1"/>
  <c r="L141" i="5"/>
  <c r="L144" i="5" s="1"/>
  <c r="L140" i="5"/>
  <c r="L143" i="5" s="1"/>
  <c r="L139" i="5"/>
  <c r="L142" i="5" s="1"/>
  <c r="U137" i="5"/>
  <c r="T137" i="5"/>
  <c r="L137" i="5"/>
  <c r="L138" i="5" s="1"/>
  <c r="L134" i="5"/>
  <c r="L135" i="5" s="1"/>
  <c r="L136" i="5" s="1"/>
  <c r="L133" i="5"/>
  <c r="U132" i="5"/>
  <c r="T132" i="5"/>
  <c r="L132" i="5"/>
  <c r="L129" i="5"/>
  <c r="L130" i="5" s="1"/>
  <c r="L131" i="5" s="1"/>
  <c r="U127" i="5"/>
  <c r="T127" i="5"/>
  <c r="L127" i="5"/>
  <c r="L128" i="5" s="1"/>
  <c r="L124" i="5"/>
  <c r="L125" i="5" s="1"/>
  <c r="L126" i="5" s="1"/>
  <c r="U122" i="5"/>
  <c r="T122" i="5"/>
  <c r="L122" i="5"/>
  <c r="L123" i="5" s="1"/>
  <c r="L119" i="5"/>
  <c r="L120" i="5" s="1"/>
  <c r="L121" i="5" s="1"/>
  <c r="U117" i="5"/>
  <c r="T117" i="5"/>
  <c r="L117" i="5"/>
  <c r="L118" i="5" s="1"/>
  <c r="L114" i="5"/>
  <c r="L115" i="5" s="1"/>
  <c r="L116" i="5" s="1"/>
  <c r="U112" i="5"/>
  <c r="T112" i="5"/>
  <c r="L112" i="5"/>
  <c r="L113" i="5" s="1"/>
  <c r="L109" i="5"/>
  <c r="L110" i="5" s="1"/>
  <c r="L111" i="5" s="1"/>
  <c r="U107" i="5"/>
  <c r="T107" i="5"/>
  <c r="L107" i="5"/>
  <c r="L108" i="5" s="1"/>
  <c r="L104" i="5"/>
  <c r="L105" i="5" s="1"/>
  <c r="L106" i="5" s="1"/>
  <c r="U102" i="5"/>
  <c r="T102" i="5"/>
  <c r="L102" i="5"/>
  <c r="L103" i="5" s="1"/>
  <c r="L99" i="5"/>
  <c r="L100" i="5" s="1"/>
  <c r="L101" i="5" s="1"/>
  <c r="L98" i="5"/>
  <c r="U97" i="5"/>
  <c r="T97" i="5"/>
  <c r="L97" i="5"/>
  <c r="L94" i="5"/>
  <c r="L95" i="5" s="1"/>
  <c r="L96" i="5" s="1"/>
  <c r="L92" i="5"/>
  <c r="L93" i="5" s="1"/>
  <c r="L89" i="5"/>
  <c r="L90" i="5" s="1"/>
  <c r="L91" i="5" s="1"/>
  <c r="U87" i="5"/>
  <c r="T87" i="5"/>
  <c r="L87" i="5"/>
  <c r="L88" i="5" s="1"/>
  <c r="L84" i="5"/>
  <c r="L85" i="5" s="1"/>
  <c r="L86" i="5" s="1"/>
  <c r="U82" i="5"/>
  <c r="T82" i="5"/>
  <c r="L82" i="5"/>
  <c r="L83" i="5" s="1"/>
  <c r="L78" i="5"/>
  <c r="L80" i="5" s="1"/>
  <c r="L77" i="5"/>
  <c r="L79" i="5" s="1"/>
  <c r="U75" i="5"/>
  <c r="T75" i="5"/>
  <c r="L75" i="5"/>
  <c r="L76" i="5" s="1"/>
  <c r="L72" i="5"/>
  <c r="L73" i="5" s="1"/>
  <c r="L74" i="5" s="1"/>
  <c r="U70" i="5"/>
  <c r="T70" i="5"/>
  <c r="L70" i="5"/>
  <c r="L71" i="5" s="1"/>
  <c r="L67" i="5"/>
  <c r="L68" i="5" s="1"/>
  <c r="L69" i="5" s="1"/>
  <c r="U65" i="5"/>
  <c r="T65" i="5"/>
  <c r="L65" i="5"/>
  <c r="L66" i="5" s="1"/>
  <c r="L62" i="5"/>
  <c r="L63" i="5" s="1"/>
  <c r="L64" i="5" s="1"/>
  <c r="U60" i="5"/>
  <c r="T60" i="5"/>
  <c r="L60" i="5"/>
  <c r="L61" i="5" s="1"/>
  <c r="L58" i="5"/>
  <c r="L59" i="5" s="1"/>
  <c r="L57" i="5"/>
  <c r="U55" i="5"/>
  <c r="T55" i="5"/>
  <c r="L55" i="5"/>
  <c r="L56" i="5" s="1"/>
  <c r="L53" i="5"/>
  <c r="L50" i="5"/>
  <c r="L49" i="5"/>
  <c r="L52" i="5" s="1"/>
  <c r="L48" i="5"/>
  <c r="L51" i="5" s="1"/>
  <c r="L47" i="5"/>
  <c r="U46" i="5"/>
  <c r="T46" i="5"/>
  <c r="L46" i="5"/>
  <c r="L43" i="5"/>
  <c r="L44" i="5" s="1"/>
  <c r="L45" i="5" s="1"/>
  <c r="U41" i="5"/>
  <c r="T41" i="5"/>
  <c r="L41" i="5"/>
  <c r="L42" i="5" s="1"/>
  <c r="L38" i="5"/>
  <c r="L39" i="5" s="1"/>
  <c r="L40" i="5" s="1"/>
  <c r="U36" i="5"/>
  <c r="T36" i="5"/>
  <c r="L36" i="5"/>
  <c r="L37" i="5" s="1"/>
  <c r="L32" i="5"/>
  <c r="L34" i="5" s="1"/>
  <c r="L31" i="5"/>
  <c r="L33" i="5" s="1"/>
  <c r="U29" i="5"/>
  <c r="T29" i="5"/>
  <c r="L29" i="5"/>
  <c r="L30" i="5" s="1"/>
  <c r="L26" i="5"/>
  <c r="L27" i="5" s="1"/>
  <c r="L28" i="5" s="1"/>
  <c r="U24" i="5"/>
  <c r="T24" i="5"/>
  <c r="L24" i="5"/>
  <c r="L25" i="5" s="1"/>
  <c r="L21" i="5"/>
  <c r="L22" i="5" s="1"/>
  <c r="L23" i="5" s="1"/>
  <c r="U19" i="5"/>
  <c r="T19" i="5"/>
  <c r="L19" i="5"/>
  <c r="L20" i="5" s="1"/>
  <c r="L17" i="5"/>
  <c r="L18" i="5" s="1"/>
  <c r="L16" i="5"/>
  <c r="U14" i="5"/>
  <c r="T14" i="5"/>
  <c r="L14" i="5"/>
  <c r="L15" i="5" s="1"/>
  <c r="L11" i="5"/>
  <c r="L12" i="5" s="1"/>
  <c r="L13" i="5" s="1"/>
  <c r="U9" i="5"/>
  <c r="T9" i="5"/>
  <c r="L9" i="5"/>
  <c r="L10" i="5" s="1"/>
  <c r="K8" i="5"/>
  <c r="K668" i="5" s="1"/>
  <c r="L4" i="5"/>
  <c r="U2" i="5"/>
  <c r="T2" i="5"/>
  <c r="D2" i="5"/>
  <c r="B219" i="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L213" i="1"/>
  <c r="L214" i="1" s="1"/>
  <c r="L215" i="1" s="1"/>
  <c r="L211" i="1"/>
  <c r="L212" i="1" s="1"/>
  <c r="L208" i="1"/>
  <c r="L209" i="1" s="1"/>
  <c r="L210" i="1" s="1"/>
  <c r="L206" i="1"/>
  <c r="L207" i="1" s="1"/>
  <c r="L203" i="1"/>
  <c r="L204" i="1" s="1"/>
  <c r="L205" i="1" s="1"/>
  <c r="L201" i="1"/>
  <c r="L202" i="1" s="1"/>
  <c r="L198" i="1"/>
  <c r="L199" i="1" s="1"/>
  <c r="L200" i="1" s="1"/>
  <c r="L196" i="1"/>
  <c r="L197" i="1" s="1"/>
  <c r="L193" i="1"/>
  <c r="L194" i="1" s="1"/>
  <c r="L195" i="1" s="1"/>
  <c r="L191" i="1"/>
  <c r="L192" i="1" s="1"/>
  <c r="L188" i="1"/>
  <c r="L189" i="1" s="1"/>
  <c r="L190" i="1" s="1"/>
  <c r="L186" i="1"/>
  <c r="L187" i="1" s="1"/>
  <c r="L183" i="1"/>
  <c r="L184" i="1" s="1"/>
  <c r="L185" i="1" s="1"/>
  <c r="L181" i="1"/>
  <c r="L182" i="1" s="1"/>
  <c r="L178" i="1"/>
  <c r="L179" i="1" s="1"/>
  <c r="L180" i="1" s="1"/>
  <c r="L176" i="1"/>
  <c r="L177" i="1" s="1"/>
  <c r="L173" i="1"/>
  <c r="L174" i="1" s="1"/>
  <c r="L175" i="1" s="1"/>
  <c r="L171" i="1"/>
  <c r="L172" i="1" s="1"/>
  <c r="L168" i="1"/>
  <c r="L169" i="1" s="1"/>
  <c r="L170" i="1" s="1"/>
  <c r="L166" i="1"/>
  <c r="L167" i="1" s="1"/>
  <c r="L81" i="5" l="1"/>
  <c r="L54" i="5"/>
  <c r="L35" i="5"/>
  <c r="L145" i="5"/>
  <c r="K670" i="5"/>
  <c r="L163" i="1" l="1"/>
  <c r="L164" i="1" s="1"/>
  <c r="L165" i="1" s="1"/>
  <c r="L161" i="1"/>
  <c r="L162" i="1" s="1"/>
  <c r="L158" i="1"/>
  <c r="L159" i="1" s="1"/>
  <c r="L160" i="1" s="1"/>
  <c r="L156" i="1"/>
  <c r="L157" i="1" s="1"/>
  <c r="L153" i="1"/>
  <c r="L154" i="1" s="1"/>
  <c r="L155" i="1" s="1"/>
  <c r="L151" i="1"/>
  <c r="L152" i="1" s="1"/>
  <c r="L148" i="1"/>
  <c r="L149" i="1" s="1"/>
  <c r="L150" i="1" s="1"/>
  <c r="L146" i="1"/>
  <c r="L147" i="1" s="1"/>
  <c r="L141" i="1"/>
  <c r="L144" i="1" s="1"/>
  <c r="L140" i="1"/>
  <c r="L143" i="1" s="1"/>
  <c r="L139" i="1"/>
  <c r="L142" i="1" s="1"/>
  <c r="L137" i="1"/>
  <c r="L138" i="1" s="1"/>
  <c r="L134" i="1"/>
  <c r="L135" i="1" s="1"/>
  <c r="L136" i="1" s="1"/>
  <c r="L132" i="1"/>
  <c r="L133" i="1" s="1"/>
  <c r="L129" i="1"/>
  <c r="L130" i="1" s="1"/>
  <c r="L131" i="1" s="1"/>
  <c r="L127" i="1"/>
  <c r="L128" i="1" s="1"/>
  <c r="L124" i="1"/>
  <c r="L125" i="1" s="1"/>
  <c r="L126" i="1" s="1"/>
  <c r="L122" i="1"/>
  <c r="L123" i="1" s="1"/>
  <c r="L119" i="1"/>
  <c r="L120" i="1" s="1"/>
  <c r="L121" i="1" s="1"/>
  <c r="L117" i="1"/>
  <c r="L118" i="1" s="1"/>
  <c r="L114" i="1"/>
  <c r="L115" i="1" s="1"/>
  <c r="L116" i="1" s="1"/>
  <c r="L112" i="1"/>
  <c r="L113" i="1" s="1"/>
  <c r="L109" i="1"/>
  <c r="L110" i="1" s="1"/>
  <c r="L111" i="1" s="1"/>
  <c r="L107" i="1"/>
  <c r="L108" i="1" s="1"/>
  <c r="L104" i="1"/>
  <c r="L105" i="1" s="1"/>
  <c r="L106" i="1" s="1"/>
  <c r="L102" i="1"/>
  <c r="L103" i="1" s="1"/>
  <c r="L99" i="1"/>
  <c r="L100" i="1" s="1"/>
  <c r="L101" i="1" s="1"/>
  <c r="L97" i="1"/>
  <c r="L98" i="1" s="1"/>
  <c r="L94" i="1"/>
  <c r="L95" i="1" s="1"/>
  <c r="L96" i="1" s="1"/>
  <c r="L92" i="1"/>
  <c r="L93" i="1" s="1"/>
  <c r="L89" i="1"/>
  <c r="L90" i="1" s="1"/>
  <c r="L91" i="1" s="1"/>
  <c r="L87" i="1"/>
  <c r="L88" i="1" s="1"/>
  <c r="L84" i="1"/>
  <c r="L85" i="1" s="1"/>
  <c r="L86" i="1" s="1"/>
  <c r="L82" i="1"/>
  <c r="L83" i="1" s="1"/>
  <c r="L78" i="1"/>
  <c r="L80" i="1" s="1"/>
  <c r="L77" i="1"/>
  <c r="L79" i="1" s="1"/>
  <c r="L75" i="1"/>
  <c r="L76" i="1" s="1"/>
  <c r="L72" i="1"/>
  <c r="L73" i="1" s="1"/>
  <c r="L74" i="1" s="1"/>
  <c r="L70" i="1"/>
  <c r="L71" i="1" s="1"/>
  <c r="L67" i="1"/>
  <c r="L68" i="1" s="1"/>
  <c r="L69" i="1" s="1"/>
  <c r="L65" i="1"/>
  <c r="L66" i="1" s="1"/>
  <c r="L62" i="1"/>
  <c r="L63" i="1" s="1"/>
  <c r="L64" i="1" s="1"/>
  <c r="L60" i="1"/>
  <c r="L61" i="1" s="1"/>
  <c r="L57" i="1"/>
  <c r="L58" i="1" s="1"/>
  <c r="L59" i="1" s="1"/>
  <c r="L55" i="1"/>
  <c r="L56" i="1" s="1"/>
  <c r="L50" i="1"/>
  <c r="L53" i="1" s="1"/>
  <c r="L49" i="1"/>
  <c r="L52" i="1" s="1"/>
  <c r="L48" i="1"/>
  <c r="L51" i="1" s="1"/>
  <c r="L46" i="1"/>
  <c r="L47" i="1" s="1"/>
  <c r="L43" i="1"/>
  <c r="L44" i="1" s="1"/>
  <c r="L45" i="1" s="1"/>
  <c r="L41" i="1"/>
  <c r="L42" i="1" s="1"/>
  <c r="L38" i="1"/>
  <c r="L39" i="1" s="1"/>
  <c r="L40" i="1" s="1"/>
  <c r="L36" i="1"/>
  <c r="L37" i="1" s="1"/>
  <c r="L29" i="1"/>
  <c r="L30" i="1" s="1"/>
  <c r="L32" i="1"/>
  <c r="L34" i="1" s="1"/>
  <c r="L31" i="1"/>
  <c r="L33" i="1" s="1"/>
  <c r="L26" i="1"/>
  <c r="L27" i="1" s="1"/>
  <c r="L28" i="1" s="1"/>
  <c r="L24" i="1"/>
  <c r="L25" i="1" s="1"/>
  <c r="L21" i="1"/>
  <c r="L22" i="1" s="1"/>
  <c r="L23" i="1" s="1"/>
  <c r="L19" i="1"/>
  <c r="L20" i="1" s="1"/>
  <c r="L16" i="1"/>
  <c r="L17" i="1" s="1"/>
  <c r="L18" i="1" s="1"/>
  <c r="L14" i="1"/>
  <c r="L15" i="1" s="1"/>
  <c r="L145" i="1" l="1"/>
  <c r="L81" i="1"/>
  <c r="L54" i="1"/>
  <c r="L35" i="1"/>
  <c r="L216" i="1"/>
  <c r="L217" i="1" s="1"/>
  <c r="L218" i="1" s="1"/>
  <c r="L11" i="1"/>
  <c r="L12" i="1" s="1"/>
  <c r="L13" i="1" s="1"/>
  <c r="L9" i="1"/>
  <c r="L10" i="1" s="1"/>
  <c r="M664" i="1"/>
  <c r="M661" i="1"/>
  <c r="L661" i="1" s="1"/>
  <c r="M620" i="1"/>
  <c r="L620" i="1" s="1"/>
  <c r="L327" i="1"/>
  <c r="L4" i="1"/>
  <c r="K8" i="1"/>
  <c r="J668" i="1"/>
  <c r="D304" i="1"/>
  <c r="D306" i="1"/>
  <c r="D308" i="1"/>
  <c r="D310" i="1"/>
  <c r="D284" i="1"/>
  <c r="D286" i="1"/>
  <c r="D288" i="1"/>
  <c r="D290" i="1"/>
  <c r="D292" i="1"/>
  <c r="D294" i="1"/>
  <c r="D297" i="1"/>
  <c r="D299" i="1"/>
  <c r="D323" i="1"/>
  <c r="D321" i="1"/>
  <c r="D325" i="1"/>
  <c r="D301" i="1"/>
  <c r="D319" i="1"/>
  <c r="D282" i="1"/>
  <c r="D317" i="1"/>
  <c r="D2" i="1"/>
  <c r="D316" i="1"/>
  <c r="K668" i="1" l="1"/>
  <c r="K669" i="1"/>
  <c r="J670" i="1"/>
  <c r="U172" i="3"/>
  <c r="Q172" i="3"/>
  <c r="K172" i="3"/>
  <c r="U171" i="3"/>
  <c r="Q171" i="3"/>
  <c r="M171" i="3"/>
  <c r="U170" i="3"/>
  <c r="Q170" i="3"/>
  <c r="T167" i="3"/>
  <c r="AF163" i="3"/>
  <c r="AG163" i="3" s="1"/>
  <c r="W163" i="3"/>
  <c r="S182" i="3"/>
  <c r="AF66" i="3"/>
  <c r="AI162" i="3"/>
  <c r="AF162" i="3"/>
  <c r="AG162" i="3" s="1"/>
  <c r="AF52" i="3"/>
  <c r="AG52" i="3" s="1"/>
  <c r="P172" i="3"/>
  <c r="N172" i="3"/>
  <c r="M172" i="3"/>
  <c r="J172" i="3"/>
  <c r="H172" i="3"/>
  <c r="G172" i="3"/>
  <c r="AF68" i="3"/>
  <c r="AG68" i="3" s="1"/>
  <c r="AF78" i="3"/>
  <c r="AG78" i="3" s="1"/>
  <c r="AF77" i="3"/>
  <c r="AG77" i="3" s="1"/>
  <c r="AF95" i="3"/>
  <c r="AG95" i="3" s="1"/>
  <c r="AF76" i="3"/>
  <c r="AG76" i="3" s="1"/>
  <c r="AF94" i="3"/>
  <c r="AG94" i="3" s="1"/>
  <c r="W94" i="3"/>
  <c r="AF92" i="3"/>
  <c r="AG92" i="3" s="1"/>
  <c r="AF93" i="3"/>
  <c r="AG93" i="3" s="1"/>
  <c r="W93" i="3"/>
  <c r="AF70" i="3"/>
  <c r="AG70" i="3" s="1"/>
  <c r="AF43" i="3"/>
  <c r="AG43" i="3" s="1"/>
  <c r="AF69" i="3"/>
  <c r="AG69" i="3" s="1"/>
  <c r="P171" i="3"/>
  <c r="K171" i="3"/>
  <c r="H171" i="3"/>
  <c r="G171" i="3"/>
  <c r="AF147" i="3"/>
  <c r="AG147" i="3" s="1"/>
  <c r="AF146" i="3"/>
  <c r="AG146" i="3" s="1"/>
  <c r="AF145" i="3"/>
  <c r="AG145" i="3" s="1"/>
  <c r="W145" i="3"/>
  <c r="AF144" i="3"/>
  <c r="AG144" i="3" s="1"/>
  <c r="AF143" i="3"/>
  <c r="AG143" i="3" s="1"/>
  <c r="AF142" i="3"/>
  <c r="AG142" i="3" s="1"/>
  <c r="AF141" i="3"/>
  <c r="AG141" i="3" s="1"/>
  <c r="AF140" i="3"/>
  <c r="AG140" i="3" s="1"/>
  <c r="AF139" i="3"/>
  <c r="AG139" i="3" s="1"/>
  <c r="W139" i="3"/>
  <c r="AF138" i="3"/>
  <c r="AG138" i="3" s="1"/>
  <c r="AF137" i="3"/>
  <c r="AG137" i="3" s="1"/>
  <c r="AF136" i="3"/>
  <c r="AG136" i="3" s="1"/>
  <c r="AF135" i="3"/>
  <c r="AG135" i="3" s="1"/>
  <c r="AF134" i="3"/>
  <c r="AG134" i="3" s="1"/>
  <c r="AF133" i="3"/>
  <c r="AG133" i="3" s="1"/>
  <c r="AF132" i="3"/>
  <c r="AG132" i="3" s="1"/>
  <c r="AF131" i="3"/>
  <c r="AG131" i="3" s="1"/>
  <c r="AF130" i="3"/>
  <c r="AG130" i="3" s="1"/>
  <c r="AF129" i="3"/>
  <c r="AG129" i="3" s="1"/>
  <c r="AF128" i="3"/>
  <c r="AG128" i="3" s="1"/>
  <c r="AF127" i="3"/>
  <c r="AG127" i="3" s="1"/>
  <c r="AF126" i="3"/>
  <c r="AG126" i="3" s="1"/>
  <c r="AF125" i="3"/>
  <c r="AG125" i="3" s="1"/>
  <c r="AF124" i="3"/>
  <c r="AG124" i="3" s="1"/>
  <c r="AF123" i="3"/>
  <c r="AG123" i="3" s="1"/>
  <c r="AF122" i="3"/>
  <c r="AG122" i="3" s="1"/>
  <c r="AF121" i="3"/>
  <c r="AG121" i="3" s="1"/>
  <c r="AF120" i="3"/>
  <c r="AG120" i="3" s="1"/>
  <c r="AF119" i="3"/>
  <c r="AG119" i="3" s="1"/>
  <c r="AF118" i="3"/>
  <c r="AG118" i="3" s="1"/>
  <c r="AF117" i="3"/>
  <c r="AG117" i="3" s="1"/>
  <c r="AF116" i="3"/>
  <c r="AG116" i="3" s="1"/>
  <c r="AF115" i="3"/>
  <c r="AG115" i="3" s="1"/>
  <c r="AF113" i="3"/>
  <c r="AF111" i="3"/>
  <c r="AF109" i="3"/>
  <c r="AF75" i="3"/>
  <c r="AF105" i="3"/>
  <c r="AG105" i="3" s="1"/>
  <c r="AF104" i="3"/>
  <c r="AG104" i="3" s="1"/>
  <c r="AF103" i="3"/>
  <c r="AF102" i="3"/>
  <c r="AG102" i="3" s="1"/>
  <c r="AF101" i="3"/>
  <c r="AG101" i="3" s="1"/>
  <c r="AI101" i="3"/>
  <c r="AF100" i="3"/>
  <c r="AG100" i="3" s="1"/>
  <c r="AF99" i="3"/>
  <c r="AG99" i="3" s="1"/>
  <c r="AF98" i="3"/>
  <c r="AG98" i="3" s="1"/>
  <c r="AF97" i="3"/>
  <c r="AF96" i="3"/>
  <c r="AG96" i="3" s="1"/>
  <c r="AF91" i="3"/>
  <c r="AG91" i="3" s="1"/>
  <c r="AF90" i="3"/>
  <c r="AG90" i="3" s="1"/>
  <c r="AF89" i="3"/>
  <c r="AG89" i="3" s="1"/>
  <c r="AF88" i="3"/>
  <c r="AG88" i="3" s="1"/>
  <c r="AF86" i="3"/>
  <c r="AG86" i="3" s="1"/>
  <c r="AF85" i="3"/>
  <c r="AG85" i="3" s="1"/>
  <c r="AF84" i="3"/>
  <c r="AG84" i="3" s="1"/>
  <c r="AF83" i="3"/>
  <c r="AG83" i="3" s="1"/>
  <c r="AF87" i="3"/>
  <c r="AG87" i="3" s="1"/>
  <c r="AI87" i="3"/>
  <c r="AF57" i="3"/>
  <c r="AG57" i="3" s="1"/>
  <c r="AI74" i="3"/>
  <c r="AF74" i="3"/>
  <c r="AG74" i="3" s="1"/>
  <c r="AF73" i="3"/>
  <c r="AG73" i="3" s="1"/>
  <c r="AF71" i="3"/>
  <c r="AG71" i="3" s="1"/>
  <c r="AF65" i="3"/>
  <c r="AG65" i="3" s="1"/>
  <c r="W65" i="3"/>
  <c r="AF61" i="3"/>
  <c r="AG61" i="3" s="1"/>
  <c r="AF81" i="3"/>
  <c r="AG81" i="3" s="1"/>
  <c r="W81" i="3"/>
  <c r="AF64" i="3"/>
  <c r="AG64" i="3" s="1"/>
  <c r="AF63" i="3"/>
  <c r="AG63" i="3" s="1"/>
  <c r="W63" i="3"/>
  <c r="AF62" i="3"/>
  <c r="AG62" i="3" s="1"/>
  <c r="AF60" i="3"/>
  <c r="AG60" i="3" s="1"/>
  <c r="AF59" i="3"/>
  <c r="AG59" i="3" s="1"/>
  <c r="AF82" i="3"/>
  <c r="AG82" i="3" s="1"/>
  <c r="AF58" i="3"/>
  <c r="AG58" i="3" s="1"/>
  <c r="AF67" i="3"/>
  <c r="AG67" i="3" s="1"/>
  <c r="W67" i="3"/>
  <c r="AF51" i="3"/>
  <c r="AG51" i="3" s="1"/>
  <c r="AF80" i="3"/>
  <c r="AF50" i="3"/>
  <c r="AG50" i="3" s="1"/>
  <c r="AF49" i="3"/>
  <c r="AG49" i="3" s="1"/>
  <c r="AF48" i="3"/>
  <c r="AG48" i="3" s="1"/>
  <c r="AF47" i="3"/>
  <c r="AF46" i="3"/>
  <c r="AG46" i="3" s="1"/>
  <c r="AF45" i="3"/>
  <c r="AF42" i="3"/>
  <c r="AG42" i="3" s="1"/>
  <c r="AF41" i="3"/>
  <c r="AG41" i="3" s="1"/>
  <c r="AF44" i="3"/>
  <c r="AG44" i="3" s="1"/>
  <c r="AF40" i="3"/>
  <c r="AF39" i="3"/>
  <c r="AG39" i="3" s="1"/>
  <c r="AF79" i="3"/>
  <c r="AF56" i="3"/>
  <c r="AG56" i="3" s="1"/>
  <c r="AF55" i="3"/>
  <c r="AG55" i="3" s="1"/>
  <c r="AF54" i="3"/>
  <c r="AG54" i="3" s="1"/>
  <c r="AF53" i="3"/>
  <c r="AF159" i="3"/>
  <c r="AG159" i="3" s="1"/>
  <c r="W159" i="3"/>
  <c r="AF158" i="3"/>
  <c r="AF160" i="3"/>
  <c r="AG160" i="3" s="1"/>
  <c r="AF157" i="3"/>
  <c r="AG157" i="3" s="1"/>
  <c r="AF156" i="3"/>
  <c r="AG156" i="3" s="1"/>
  <c r="W156" i="3"/>
  <c r="AF155" i="3"/>
  <c r="AF154" i="3"/>
  <c r="AG154" i="3" s="1"/>
  <c r="W154" i="3"/>
  <c r="AF153" i="3"/>
  <c r="AF152" i="3"/>
  <c r="AG152" i="3" s="1"/>
  <c r="AF151" i="3"/>
  <c r="AG151" i="3" s="1"/>
  <c r="AF150" i="3"/>
  <c r="AG150" i="3" s="1"/>
  <c r="AF149" i="3"/>
  <c r="AG149" i="3" s="1"/>
  <c r="AI149" i="3"/>
  <c r="AF148" i="3"/>
  <c r="AG148" i="3" s="1"/>
  <c r="AF107" i="3"/>
  <c r="AG107" i="3" s="1"/>
  <c r="AI107" i="3"/>
  <c r="AF38" i="3"/>
  <c r="AG38" i="3" s="1"/>
  <c r="AF37" i="3"/>
  <c r="AI37" i="3"/>
  <c r="AF36" i="3"/>
  <c r="AG36" i="3" s="1"/>
  <c r="AF35" i="3"/>
  <c r="AG35" i="3" s="1"/>
  <c r="AF34" i="3"/>
  <c r="AG34" i="3" s="1"/>
  <c r="AF33" i="3"/>
  <c r="AG33" i="3" s="1"/>
  <c r="AI33" i="3"/>
  <c r="AF32" i="3"/>
  <c r="AG32" i="3" s="1"/>
  <c r="AF31" i="3"/>
  <c r="AG31" i="3" s="1"/>
  <c r="AI31" i="3"/>
  <c r="AF30" i="3"/>
  <c r="AG30" i="3" s="1"/>
  <c r="AF29" i="3"/>
  <c r="AG29" i="3" s="1"/>
  <c r="AI29" i="3"/>
  <c r="AF28" i="3"/>
  <c r="AG28" i="3" s="1"/>
  <c r="AF27" i="3"/>
  <c r="AG27" i="3" s="1"/>
  <c r="AI27" i="3"/>
  <c r="AF26" i="3"/>
  <c r="AG26" i="3" s="1"/>
  <c r="AI25" i="3"/>
  <c r="AF25" i="3"/>
  <c r="AG25" i="3" s="1"/>
  <c r="AF24" i="3"/>
  <c r="AG24" i="3" s="1"/>
  <c r="AF23" i="3"/>
  <c r="AG23" i="3" s="1"/>
  <c r="AI23" i="3"/>
  <c r="W23" i="3"/>
  <c r="AI22" i="3"/>
  <c r="AF22" i="3"/>
  <c r="AG22" i="3" s="1"/>
  <c r="AF21" i="3"/>
  <c r="AG21" i="3" s="1"/>
  <c r="AI21" i="3"/>
  <c r="W21" i="3"/>
  <c r="AF20" i="3"/>
  <c r="AG20" i="3" s="1"/>
  <c r="AF19" i="3"/>
  <c r="AG19" i="3" s="1"/>
  <c r="AI19" i="3"/>
  <c r="W19" i="3"/>
  <c r="AF18" i="3"/>
  <c r="AG18" i="3" s="1"/>
  <c r="AF17" i="3"/>
  <c r="AG17" i="3" s="1"/>
  <c r="AI17" i="3"/>
  <c r="W17" i="3"/>
  <c r="AF16" i="3"/>
  <c r="AG16" i="3" s="1"/>
  <c r="AF15" i="3"/>
  <c r="AG15" i="3" s="1"/>
  <c r="AI15" i="3"/>
  <c r="W15" i="3"/>
  <c r="AF14" i="3"/>
  <c r="AG14" i="3" s="1"/>
  <c r="W10" i="3"/>
  <c r="G8" i="3"/>
  <c r="B4" i="3"/>
  <c r="K670" i="1" l="1"/>
  <c r="U173" i="3"/>
  <c r="U174" i="3" s="1"/>
  <c r="Q173" i="3"/>
  <c r="Q174" i="3" s="1"/>
  <c r="AI153" i="3"/>
  <c r="AI20" i="3"/>
  <c r="AI14" i="3"/>
  <c r="W20" i="3"/>
  <c r="AI35" i="3"/>
  <c r="W53" i="3"/>
  <c r="W40" i="3"/>
  <c r="J170" i="3"/>
  <c r="J165" i="3"/>
  <c r="J5" i="3" s="1"/>
  <c r="AI16" i="3"/>
  <c r="W14" i="3"/>
  <c r="W22" i="3"/>
  <c r="W25" i="3"/>
  <c r="F165" i="3"/>
  <c r="F5" i="3" s="1"/>
  <c r="F170" i="3"/>
  <c r="N165" i="3"/>
  <c r="N170" i="3"/>
  <c r="AI26" i="3"/>
  <c r="W28" i="3"/>
  <c r="AI30" i="3"/>
  <c r="W32" i="3"/>
  <c r="AI34" i="3"/>
  <c r="W36" i="3"/>
  <c r="W107" i="3"/>
  <c r="W149" i="3"/>
  <c r="AI150" i="3"/>
  <c r="W151" i="3"/>
  <c r="W152" i="3"/>
  <c r="AI156" i="3"/>
  <c r="W157" i="3"/>
  <c r="W54" i="3"/>
  <c r="AG79" i="3"/>
  <c r="W44" i="3"/>
  <c r="AG45" i="3"/>
  <c r="W48" i="3"/>
  <c r="AI82" i="3"/>
  <c r="W111" i="3"/>
  <c r="AG111" i="3"/>
  <c r="G170" i="3"/>
  <c r="G173" i="3" s="1"/>
  <c r="G165" i="3"/>
  <c r="G5" i="3" s="1"/>
  <c r="AI42" i="3"/>
  <c r="W47" i="3"/>
  <c r="AI50" i="3"/>
  <c r="AI64" i="3"/>
  <c r="AF110" i="3"/>
  <c r="AG110" i="3" s="1"/>
  <c r="AI110" i="3"/>
  <c r="H167" i="3"/>
  <c r="H170" i="3"/>
  <c r="H173" i="3" s="1"/>
  <c r="H165" i="3"/>
  <c r="H177" i="3" s="1"/>
  <c r="W27" i="3"/>
  <c r="W31" i="3"/>
  <c r="W35" i="3"/>
  <c r="AG37" i="3"/>
  <c r="W148" i="3"/>
  <c r="W150" i="3"/>
  <c r="AI154" i="3"/>
  <c r="AI159" i="3"/>
  <c r="AG53" i="3"/>
  <c r="W56" i="3"/>
  <c r="AG40" i="3"/>
  <c r="W42" i="3"/>
  <c r="AG47" i="3"/>
  <c r="W50" i="3"/>
  <c r="AG80" i="3"/>
  <c r="AI58" i="3"/>
  <c r="W100" i="3"/>
  <c r="W38" i="3"/>
  <c r="W155" i="3"/>
  <c r="AI56" i="3"/>
  <c r="W26" i="3"/>
  <c r="AI28" i="3"/>
  <c r="W30" i="3"/>
  <c r="AI32" i="3"/>
  <c r="W34" i="3"/>
  <c r="AI36" i="3"/>
  <c r="AG155" i="3"/>
  <c r="W158" i="3"/>
  <c r="W55" i="3"/>
  <c r="AI55" i="3"/>
  <c r="AI40" i="3"/>
  <c r="W41" i="3"/>
  <c r="AI41" i="3"/>
  <c r="AI46" i="3"/>
  <c r="AI49" i="3"/>
  <c r="AI62" i="3"/>
  <c r="AI18" i="3"/>
  <c r="AI152" i="3"/>
  <c r="W153" i="3"/>
  <c r="AI155" i="3"/>
  <c r="AI158" i="3"/>
  <c r="AI39" i="3"/>
  <c r="W46" i="3"/>
  <c r="P170" i="3"/>
  <c r="P173" i="3" s="1"/>
  <c r="P165" i="3"/>
  <c r="P177" i="3" s="1"/>
  <c r="K170" i="3"/>
  <c r="K173" i="3" s="1"/>
  <c r="K165" i="3"/>
  <c r="AI24" i="3"/>
  <c r="M165" i="3"/>
  <c r="M177" i="3" s="1"/>
  <c r="M170" i="3"/>
  <c r="M173" i="3" s="1"/>
  <c r="W29" i="3"/>
  <c r="W33" i="3"/>
  <c r="W37" i="3"/>
  <c r="AI38" i="3"/>
  <c r="AG153" i="3"/>
  <c r="W160" i="3"/>
  <c r="AG158" i="3"/>
  <c r="AI54" i="3"/>
  <c r="AI79" i="3"/>
  <c r="AI44" i="3"/>
  <c r="W45" i="3"/>
  <c r="AI45" i="3"/>
  <c r="AI48" i="3"/>
  <c r="W80" i="3"/>
  <c r="W83" i="3"/>
  <c r="W85" i="3"/>
  <c r="W88" i="3"/>
  <c r="W90" i="3"/>
  <c r="AI80" i="3"/>
  <c r="W58" i="3"/>
  <c r="W60" i="3"/>
  <c r="AI63" i="3"/>
  <c r="W64" i="3"/>
  <c r="AI81" i="3"/>
  <c r="W61" i="3"/>
  <c r="AI61" i="3"/>
  <c r="AI65" i="3"/>
  <c r="W71" i="3"/>
  <c r="AI72" i="3"/>
  <c r="AI85" i="3"/>
  <c r="W96" i="3"/>
  <c r="AI98" i="3"/>
  <c r="W102" i="3"/>
  <c r="AI104" i="3"/>
  <c r="AI84" i="3"/>
  <c r="AI86" i="3"/>
  <c r="W98" i="3"/>
  <c r="W104" i="3"/>
  <c r="W142" i="3"/>
  <c r="J171" i="3"/>
  <c r="W69" i="3"/>
  <c r="W82" i="3"/>
  <c r="W59" i="3"/>
  <c r="AI73" i="3"/>
  <c r="AI97" i="3"/>
  <c r="AI103" i="3"/>
  <c r="AF106" i="3"/>
  <c r="AG106" i="3" s="1"/>
  <c r="W106" i="3"/>
  <c r="W75" i="3"/>
  <c r="AG75" i="3"/>
  <c r="AF112" i="3"/>
  <c r="AG112" i="3" s="1"/>
  <c r="W112" i="3"/>
  <c r="W113" i="3"/>
  <c r="AG113" i="3"/>
  <c r="AI67" i="3"/>
  <c r="S181" i="3"/>
  <c r="AI60" i="3"/>
  <c r="AF72" i="3"/>
  <c r="AG72" i="3" s="1"/>
  <c r="W72" i="3"/>
  <c r="W73" i="3"/>
  <c r="AG97" i="3"/>
  <c r="W101" i="3"/>
  <c r="AG103" i="3"/>
  <c r="AI51" i="3"/>
  <c r="AI59" i="3"/>
  <c r="W62" i="3"/>
  <c r="AI96" i="3"/>
  <c r="AI100" i="3"/>
  <c r="AI106" i="3"/>
  <c r="AF108" i="3"/>
  <c r="AG108" i="3" s="1"/>
  <c r="W108" i="3"/>
  <c r="W109" i="3"/>
  <c r="AI109" i="3"/>
  <c r="AG109" i="3"/>
  <c r="AI113" i="3"/>
  <c r="AF114" i="3"/>
  <c r="AG114" i="3" s="1"/>
  <c r="W114" i="3"/>
  <c r="W115" i="3"/>
  <c r="AI137" i="3"/>
  <c r="W87" i="3"/>
  <c r="W84" i="3"/>
  <c r="W86" i="3"/>
  <c r="W89" i="3"/>
  <c r="W91" i="3"/>
  <c r="S171" i="3"/>
  <c r="AI95" i="3"/>
  <c r="AI78" i="3"/>
  <c r="AG66" i="3"/>
  <c r="AI163" i="3"/>
  <c r="W74" i="3"/>
  <c r="AI116" i="3"/>
  <c r="AI135" i="3"/>
  <c r="W137" i="3"/>
  <c r="W138" i="3"/>
  <c r="AI89" i="3"/>
  <c r="AI91" i="3"/>
  <c r="AI99" i="3"/>
  <c r="AI105" i="3"/>
  <c r="AI119" i="3"/>
  <c r="AI120" i="3"/>
  <c r="AI121" i="3"/>
  <c r="AI122" i="3"/>
  <c r="AI123" i="3"/>
  <c r="AI125" i="3"/>
  <c r="AI126" i="3"/>
  <c r="AI127" i="3"/>
  <c r="AI128" i="3"/>
  <c r="AI129" i="3"/>
  <c r="AI131" i="3"/>
  <c r="AI132" i="3"/>
  <c r="AI133" i="3"/>
  <c r="W135" i="3"/>
  <c r="W136" i="3"/>
  <c r="AI136" i="3"/>
  <c r="W141" i="3"/>
  <c r="W144" i="3"/>
  <c r="W147" i="3"/>
  <c r="AI70" i="3"/>
  <c r="W66" i="3"/>
  <c r="AI57" i="3"/>
  <c r="W116" i="3"/>
  <c r="W119" i="3"/>
  <c r="W121" i="3"/>
  <c r="W123" i="3"/>
  <c r="W125" i="3"/>
  <c r="W127" i="3"/>
  <c r="W129" i="3"/>
  <c r="W131" i="3"/>
  <c r="W133" i="3"/>
  <c r="AI134" i="3"/>
  <c r="F171" i="3"/>
  <c r="N171" i="3"/>
  <c r="W117" i="3"/>
  <c r="AI118" i="3"/>
  <c r="W120" i="3"/>
  <c r="W122" i="3"/>
  <c r="W124" i="3"/>
  <c r="W126" i="3"/>
  <c r="W128" i="3"/>
  <c r="AI130" i="3"/>
  <c r="W132" i="3"/>
  <c r="W140" i="3"/>
  <c r="AI140" i="3"/>
  <c r="AI142" i="3"/>
  <c r="W143" i="3"/>
  <c r="W146" i="3"/>
  <c r="W43" i="3"/>
  <c r="W92" i="3"/>
  <c r="W76" i="3"/>
  <c r="W77" i="3"/>
  <c r="AI68" i="3"/>
  <c r="F172" i="3"/>
  <c r="R172" i="3"/>
  <c r="R171" i="3"/>
  <c r="AI69" i="3"/>
  <c r="W95" i="3"/>
  <c r="W78" i="3"/>
  <c r="AI139" i="3"/>
  <c r="AI141" i="3"/>
  <c r="AI143" i="3"/>
  <c r="AI145" i="3"/>
  <c r="AI147" i="3"/>
  <c r="AI43" i="3"/>
  <c r="AI93" i="3"/>
  <c r="AI94" i="3"/>
  <c r="S172" i="3"/>
  <c r="T172" i="3"/>
  <c r="G177" i="3" l="1"/>
  <c r="K174" i="3"/>
  <c r="J177" i="3"/>
  <c r="H174" i="3"/>
  <c r="M174" i="3"/>
  <c r="M5" i="3"/>
  <c r="AI66" i="3"/>
  <c r="AI77" i="3"/>
  <c r="AI146" i="3"/>
  <c r="AI138" i="3"/>
  <c r="AI115" i="3"/>
  <c r="W134" i="3"/>
  <c r="AI76" i="3"/>
  <c r="AI124" i="3"/>
  <c r="AI83" i="3"/>
  <c r="W103" i="3"/>
  <c r="AI144" i="3"/>
  <c r="AI90" i="3"/>
  <c r="W52" i="3"/>
  <c r="AI92" i="3"/>
  <c r="AI117" i="3"/>
  <c r="AI112" i="3"/>
  <c r="AI75" i="3"/>
  <c r="W57" i="3"/>
  <c r="W99" i="3"/>
  <c r="W51" i="3"/>
  <c r="AI88" i="3"/>
  <c r="K177" i="3"/>
  <c r="K5" i="3"/>
  <c r="AI160" i="3"/>
  <c r="T165" i="3"/>
  <c r="W165" i="3" s="1"/>
  <c r="T170" i="3"/>
  <c r="AI47" i="3"/>
  <c r="AI108" i="3"/>
  <c r="H5" i="3"/>
  <c r="W110" i="3"/>
  <c r="G174" i="3"/>
  <c r="F177" i="3"/>
  <c r="W16" i="3"/>
  <c r="AI157" i="3"/>
  <c r="W68" i="3"/>
  <c r="W130" i="3"/>
  <c r="W118" i="3"/>
  <c r="W70" i="3"/>
  <c r="AI102" i="3"/>
  <c r="W97" i="3"/>
  <c r="T171" i="3"/>
  <c r="S170" i="3"/>
  <c r="S173" i="3" s="1"/>
  <c r="S180" i="3"/>
  <c r="S165" i="3"/>
  <c r="AI114" i="3"/>
  <c r="AI53" i="3"/>
  <c r="AI111" i="3"/>
  <c r="N173" i="3"/>
  <c r="N174" i="3" s="1"/>
  <c r="W18" i="3"/>
  <c r="AI151" i="3"/>
  <c r="W105" i="3"/>
  <c r="W39" i="3"/>
  <c r="N177" i="3"/>
  <c r="N5" i="3"/>
  <c r="W24" i="3"/>
  <c r="AI52" i="3"/>
  <c r="W79" i="3"/>
  <c r="AI71" i="3"/>
  <c r="F173" i="3"/>
  <c r="F174" i="3" s="1"/>
  <c r="J173" i="3"/>
  <c r="J174" i="3" s="1"/>
  <c r="P174" i="3"/>
  <c r="W49" i="3"/>
  <c r="R170" i="3"/>
  <c r="R173" i="3" s="1"/>
  <c r="R165" i="3"/>
  <c r="AI148" i="3"/>
  <c r="T173" i="3" l="1"/>
  <c r="T174" i="3" s="1"/>
  <c r="S174" i="3"/>
  <c r="R177" i="3"/>
  <c r="R5" i="3"/>
  <c r="S177" i="3"/>
  <c r="S5" i="3"/>
  <c r="T180" i="3"/>
  <c r="S183" i="3"/>
  <c r="S184" i="3" s="1"/>
  <c r="T177" i="3"/>
  <c r="T5" i="3"/>
  <c r="T181" i="3"/>
  <c r="T183" i="3" l="1"/>
  <c r="U580" i="1" l="1"/>
  <c r="U581" i="1"/>
  <c r="U582" i="1"/>
  <c r="U583" i="1"/>
  <c r="U284" i="1"/>
  <c r="U584" i="1"/>
  <c r="U585" i="1"/>
  <c r="U529" i="1"/>
  <c r="U586" i="1"/>
  <c r="U587" i="1"/>
  <c r="U588" i="1"/>
  <c r="U589" i="1"/>
  <c r="U590" i="1"/>
  <c r="U591" i="1"/>
  <c r="U592" i="1"/>
  <c r="U593" i="1"/>
  <c r="U594" i="1"/>
  <c r="U595" i="1"/>
  <c r="U286" i="1"/>
  <c r="U288" i="1"/>
  <c r="U290" i="1"/>
  <c r="U292" i="1"/>
  <c r="U294" i="1"/>
  <c r="U297" i="1"/>
  <c r="U299" i="1"/>
  <c r="U596" i="1"/>
  <c r="U597" i="1"/>
  <c r="U530" i="1"/>
  <c r="U531" i="1"/>
  <c r="U598" i="1"/>
  <c r="U599" i="1"/>
  <c r="U600" i="1"/>
  <c r="U601" i="1"/>
  <c r="U602" i="1"/>
  <c r="U603" i="1"/>
  <c r="U604" i="1"/>
  <c r="U605" i="1"/>
  <c r="U323" i="1"/>
  <c r="U606" i="1"/>
  <c r="U607" i="1"/>
  <c r="U321" i="1"/>
  <c r="U608" i="1"/>
  <c r="U325" i="1"/>
  <c r="U609" i="1"/>
  <c r="U610" i="1"/>
  <c r="U611" i="1"/>
  <c r="U532" i="1"/>
  <c r="U612" i="1"/>
  <c r="U613" i="1"/>
  <c r="U301" i="1"/>
  <c r="U614" i="1"/>
  <c r="U615" i="1"/>
  <c r="U616" i="1"/>
  <c r="U617" i="1"/>
  <c r="U618" i="1"/>
  <c r="U619" i="1"/>
  <c r="U533" i="1"/>
  <c r="U534" i="1"/>
  <c r="U535" i="1"/>
  <c r="U536" i="1"/>
  <c r="U537" i="1"/>
  <c r="U538" i="1"/>
  <c r="U539" i="1"/>
  <c r="U540" i="1"/>
  <c r="U541" i="1"/>
  <c r="U542" i="1"/>
  <c r="U543" i="1"/>
  <c r="U544" i="1"/>
  <c r="U545" i="1"/>
  <c r="U546" i="1"/>
  <c r="U547" i="1"/>
  <c r="U548" i="1"/>
  <c r="U549" i="1"/>
  <c r="U550" i="1"/>
  <c r="U551" i="1"/>
  <c r="U552" i="1"/>
  <c r="U553" i="1"/>
  <c r="U554" i="1"/>
  <c r="U555" i="1"/>
  <c r="U556" i="1"/>
  <c r="U557" i="1"/>
  <c r="U558" i="1"/>
  <c r="U146" i="1"/>
  <c r="U151" i="1"/>
  <c r="U156" i="1"/>
  <c r="U559" i="1"/>
  <c r="U560" i="1"/>
  <c r="U161" i="1"/>
  <c r="U171" i="1"/>
  <c r="U176" i="1"/>
  <c r="U561" i="1"/>
  <c r="U181" i="1"/>
  <c r="U186" i="1"/>
  <c r="U191" i="1"/>
  <c r="U562" i="1"/>
  <c r="U196" i="1"/>
  <c r="U201" i="1"/>
  <c r="U206" i="1"/>
  <c r="U563" i="1"/>
  <c r="U564" i="1"/>
  <c r="U565" i="1"/>
  <c r="U566" i="1"/>
  <c r="U567" i="1"/>
  <c r="U568" i="1"/>
  <c r="U9" i="1"/>
  <c r="U327" i="1"/>
  <c r="U14" i="1"/>
  <c r="U19" i="1"/>
  <c r="U328" i="1"/>
  <c r="U24" i="1"/>
  <c r="U329" i="1"/>
  <c r="U330" i="1"/>
  <c r="U331" i="1"/>
  <c r="U332" i="1"/>
  <c r="U317" i="1"/>
  <c r="U29" i="1"/>
  <c r="U333" i="1"/>
  <c r="U334" i="1"/>
  <c r="U335" i="1"/>
  <c r="U36" i="1"/>
  <c r="U336" i="1"/>
  <c r="U569" i="1"/>
  <c r="U337" i="1"/>
  <c r="U338" i="1"/>
  <c r="U339" i="1"/>
  <c r="U340" i="1"/>
  <c r="U570" i="1"/>
  <c r="U341" i="1"/>
  <c r="U342" i="1"/>
  <c r="U343" i="1"/>
  <c r="U344" i="1"/>
  <c r="U571" i="1"/>
  <c r="U345" i="1"/>
  <c r="U346" i="1"/>
  <c r="U41" i="1"/>
  <c r="U347" i="1"/>
  <c r="U348" i="1"/>
  <c r="U349" i="1"/>
  <c r="U350" i="1"/>
  <c r="U351" i="1"/>
  <c r="U46" i="1"/>
  <c r="U572" i="1"/>
  <c r="U55" i="1"/>
  <c r="U352" i="1"/>
  <c r="U353" i="1"/>
  <c r="U354" i="1"/>
  <c r="U2" i="1"/>
  <c r="U355" i="1"/>
  <c r="U356" i="1"/>
  <c r="U357" i="1"/>
  <c r="U358" i="1"/>
  <c r="U359" i="1"/>
  <c r="U60" i="1"/>
  <c r="U65" i="1"/>
  <c r="U360" i="1"/>
  <c r="U361" i="1"/>
  <c r="U573" i="1"/>
  <c r="U362" i="1"/>
  <c r="U363" i="1"/>
  <c r="U70" i="1"/>
  <c r="U364" i="1"/>
  <c r="U365" i="1"/>
  <c r="U366" i="1"/>
  <c r="U367" i="1"/>
  <c r="U75" i="1"/>
  <c r="U82" i="1"/>
  <c r="U87" i="1"/>
  <c r="U368" i="1"/>
  <c r="U369" i="1"/>
  <c r="U370" i="1"/>
  <c r="U316"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574" i="1"/>
  <c r="U401" i="1"/>
  <c r="U402" i="1"/>
  <c r="U403" i="1"/>
  <c r="U97" i="1"/>
  <c r="U404" i="1"/>
  <c r="U405" i="1"/>
  <c r="U662" i="1"/>
  <c r="U406" i="1"/>
  <c r="U407" i="1"/>
  <c r="U102" i="1"/>
  <c r="U408" i="1"/>
  <c r="U409" i="1"/>
  <c r="U410" i="1"/>
  <c r="U411" i="1"/>
  <c r="U412" i="1"/>
  <c r="U413" i="1"/>
  <c r="U414" i="1"/>
  <c r="U415" i="1"/>
  <c r="U107" i="1"/>
  <c r="U416" i="1"/>
  <c r="U417" i="1"/>
  <c r="U418" i="1"/>
  <c r="U575" i="1"/>
  <c r="U419" i="1"/>
  <c r="U576" i="1"/>
  <c r="U420" i="1"/>
  <c r="U421" i="1"/>
  <c r="U422" i="1"/>
  <c r="U112" i="1"/>
  <c r="U423" i="1"/>
  <c r="U424" i="1"/>
  <c r="U425" i="1"/>
  <c r="U426" i="1"/>
  <c r="U427" i="1"/>
  <c r="U428" i="1"/>
  <c r="U429" i="1"/>
  <c r="U319" i="1"/>
  <c r="U282" i="1"/>
  <c r="U117"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577" i="1"/>
  <c r="U464" i="1"/>
  <c r="U465" i="1"/>
  <c r="U466" i="1"/>
  <c r="U467" i="1"/>
  <c r="U468" i="1"/>
  <c r="U469" i="1"/>
  <c r="U470" i="1"/>
  <c r="U471" i="1"/>
  <c r="U472" i="1"/>
  <c r="U473" i="1"/>
  <c r="U474" i="1"/>
  <c r="U475" i="1"/>
  <c r="U476" i="1"/>
  <c r="U477" i="1"/>
  <c r="U478" i="1"/>
  <c r="U479" i="1"/>
  <c r="U480" i="1"/>
  <c r="U481" i="1"/>
  <c r="U482" i="1"/>
  <c r="U483" i="1"/>
  <c r="U663" i="1"/>
  <c r="U578" i="1"/>
  <c r="U484" i="1"/>
  <c r="U485" i="1"/>
  <c r="U486" i="1"/>
  <c r="U487" i="1"/>
  <c r="U488" i="1"/>
  <c r="U489" i="1"/>
  <c r="U490" i="1"/>
  <c r="U491" i="1"/>
  <c r="U492" i="1"/>
  <c r="U493" i="1"/>
  <c r="U494" i="1"/>
  <c r="U495" i="1"/>
  <c r="U496" i="1"/>
  <c r="U497" i="1"/>
  <c r="U498" i="1"/>
  <c r="U499" i="1"/>
  <c r="U500" i="1"/>
  <c r="U501" i="1"/>
  <c r="U502" i="1"/>
  <c r="U503" i="1"/>
  <c r="U504" i="1"/>
  <c r="U505" i="1"/>
  <c r="U122" i="1"/>
  <c r="U506" i="1"/>
  <c r="U507" i="1"/>
  <c r="U127" i="1"/>
  <c r="U132" i="1"/>
  <c r="U621" i="1"/>
  <c r="U622" i="1"/>
  <c r="U623" i="1"/>
  <c r="U624" i="1"/>
  <c r="U625" i="1"/>
  <c r="U626" i="1"/>
  <c r="U627" i="1"/>
  <c r="U628" i="1"/>
  <c r="U629" i="1"/>
  <c r="U630" i="1"/>
  <c r="U631" i="1"/>
  <c r="U632" i="1"/>
  <c r="U633" i="1"/>
  <c r="U634" i="1"/>
  <c r="U304" i="1"/>
  <c r="U635" i="1"/>
  <c r="U636" i="1"/>
  <c r="U637" i="1"/>
  <c r="U638" i="1"/>
  <c r="U639" i="1"/>
  <c r="U306" i="1"/>
  <c r="U640" i="1"/>
  <c r="U641" i="1"/>
  <c r="U642" i="1"/>
  <c r="U643" i="1"/>
  <c r="U644" i="1"/>
  <c r="U645" i="1"/>
  <c r="U646" i="1"/>
  <c r="U647" i="1"/>
  <c r="U308" i="1"/>
  <c r="U648" i="1"/>
  <c r="U649" i="1"/>
  <c r="U310" i="1"/>
  <c r="U650" i="1"/>
  <c r="U651" i="1"/>
  <c r="U652" i="1"/>
  <c r="U653" i="1"/>
  <c r="U654" i="1"/>
  <c r="U655" i="1"/>
  <c r="U656" i="1"/>
  <c r="U657" i="1"/>
  <c r="U658" i="1"/>
  <c r="U659" i="1"/>
  <c r="U660" i="1"/>
  <c r="U508" i="1"/>
  <c r="U509" i="1"/>
  <c r="U510" i="1"/>
  <c r="U511" i="1"/>
  <c r="U512" i="1"/>
  <c r="U513" i="1"/>
  <c r="U514" i="1"/>
  <c r="U515" i="1"/>
  <c r="U516" i="1"/>
  <c r="U517" i="1"/>
  <c r="U518" i="1"/>
  <c r="U519" i="1"/>
  <c r="U520" i="1"/>
  <c r="U521" i="1"/>
  <c r="U522" i="1"/>
  <c r="U523" i="1"/>
  <c r="U524" i="1"/>
  <c r="U525" i="1"/>
  <c r="U526" i="1"/>
  <c r="U137" i="1"/>
  <c r="U527" i="1"/>
  <c r="U528" i="1"/>
  <c r="U579" i="1"/>
  <c r="T580" i="1" l="1"/>
  <c r="T581" i="1"/>
  <c r="T582" i="1"/>
  <c r="T583" i="1"/>
  <c r="T284" i="1"/>
  <c r="T584" i="1"/>
  <c r="T585" i="1"/>
  <c r="T529" i="1"/>
  <c r="T586" i="1"/>
  <c r="T587" i="1"/>
  <c r="T588" i="1"/>
  <c r="T589" i="1"/>
  <c r="T590" i="1"/>
  <c r="T591" i="1"/>
  <c r="T592" i="1"/>
  <c r="T593" i="1"/>
  <c r="T594" i="1"/>
  <c r="T595" i="1"/>
  <c r="T286" i="1"/>
  <c r="T288" i="1"/>
  <c r="T290" i="1"/>
  <c r="T292" i="1"/>
  <c r="T294" i="1"/>
  <c r="T297" i="1"/>
  <c r="T299" i="1"/>
  <c r="T596" i="1"/>
  <c r="T597" i="1"/>
  <c r="T530" i="1"/>
  <c r="T531" i="1"/>
  <c r="T598" i="1"/>
  <c r="T599" i="1"/>
  <c r="T600" i="1"/>
  <c r="T601" i="1"/>
  <c r="T602" i="1"/>
  <c r="T603" i="1"/>
  <c r="T604" i="1"/>
  <c r="T605" i="1"/>
  <c r="T323" i="1"/>
  <c r="T606" i="1"/>
  <c r="T607" i="1"/>
  <c r="T321" i="1"/>
  <c r="T608" i="1"/>
  <c r="T325" i="1"/>
  <c r="T609" i="1"/>
  <c r="T610" i="1"/>
  <c r="T611" i="1"/>
  <c r="T532" i="1"/>
  <c r="T612" i="1"/>
  <c r="T613" i="1"/>
  <c r="T301" i="1"/>
  <c r="T614" i="1"/>
  <c r="T615" i="1"/>
  <c r="T616" i="1"/>
  <c r="T617" i="1"/>
  <c r="T618" i="1"/>
  <c r="T619"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146" i="1"/>
  <c r="T151" i="1"/>
  <c r="T156" i="1"/>
  <c r="T559" i="1"/>
  <c r="T560" i="1"/>
  <c r="T161" i="1"/>
  <c r="T171" i="1"/>
  <c r="T176" i="1"/>
  <c r="T561" i="1"/>
  <c r="T181" i="1"/>
  <c r="T186" i="1"/>
  <c r="T191" i="1"/>
  <c r="T562" i="1"/>
  <c r="T196" i="1"/>
  <c r="T201" i="1"/>
  <c r="T206" i="1"/>
  <c r="T563" i="1"/>
  <c r="T564" i="1"/>
  <c r="T565" i="1"/>
  <c r="T566" i="1"/>
  <c r="T567" i="1"/>
  <c r="T568" i="1"/>
  <c r="T9" i="1"/>
  <c r="T327" i="1"/>
  <c r="T14" i="1"/>
  <c r="T19" i="1"/>
  <c r="T328" i="1"/>
  <c r="T24" i="1"/>
  <c r="T329" i="1"/>
  <c r="T330" i="1"/>
  <c r="T331" i="1"/>
  <c r="T332" i="1"/>
  <c r="T317" i="1"/>
  <c r="T29" i="1"/>
  <c r="T333" i="1"/>
  <c r="T334" i="1"/>
  <c r="T335" i="1"/>
  <c r="T36" i="1"/>
  <c r="T336" i="1"/>
  <c r="T569" i="1"/>
  <c r="T337" i="1"/>
  <c r="T338" i="1"/>
  <c r="T339" i="1"/>
  <c r="T340" i="1"/>
  <c r="T570" i="1"/>
  <c r="T341" i="1"/>
  <c r="T342" i="1"/>
  <c r="T343" i="1"/>
  <c r="T344" i="1"/>
  <c r="T571" i="1"/>
  <c r="T345" i="1"/>
  <c r="T346" i="1"/>
  <c r="T41" i="1"/>
  <c r="T347" i="1"/>
  <c r="T348" i="1"/>
  <c r="T349" i="1"/>
  <c r="T350" i="1"/>
  <c r="T351" i="1"/>
  <c r="T46" i="1"/>
  <c r="T572" i="1"/>
  <c r="T55" i="1"/>
  <c r="T352" i="1"/>
  <c r="T353" i="1"/>
  <c r="T354" i="1"/>
  <c r="T2" i="1"/>
  <c r="T355" i="1"/>
  <c r="T356" i="1"/>
  <c r="T357" i="1"/>
  <c r="T358" i="1"/>
  <c r="T359" i="1"/>
  <c r="T60" i="1"/>
  <c r="T65" i="1"/>
  <c r="T360" i="1"/>
  <c r="T361" i="1"/>
  <c r="T573" i="1"/>
  <c r="T362" i="1"/>
  <c r="T363" i="1"/>
  <c r="T70" i="1"/>
  <c r="T364" i="1"/>
  <c r="T365" i="1"/>
  <c r="T366" i="1"/>
  <c r="T367" i="1"/>
  <c r="T75" i="1"/>
  <c r="T82" i="1"/>
  <c r="T87" i="1"/>
  <c r="T368" i="1"/>
  <c r="T369" i="1"/>
  <c r="T370" i="1"/>
  <c r="T316"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574" i="1"/>
  <c r="T401" i="1"/>
  <c r="T402" i="1"/>
  <c r="T403" i="1"/>
  <c r="T97" i="1"/>
  <c r="T404" i="1"/>
  <c r="T405" i="1"/>
  <c r="T662" i="1"/>
  <c r="T406" i="1"/>
  <c r="T407" i="1"/>
  <c r="T102" i="1"/>
  <c r="T408" i="1"/>
  <c r="T409" i="1"/>
  <c r="T410" i="1"/>
  <c r="T411" i="1"/>
  <c r="T412" i="1"/>
  <c r="T413" i="1"/>
  <c r="T414" i="1"/>
  <c r="T415" i="1"/>
  <c r="T107" i="1"/>
  <c r="T416" i="1"/>
  <c r="T417" i="1"/>
  <c r="T418" i="1"/>
  <c r="T575" i="1"/>
  <c r="T419" i="1"/>
  <c r="T576" i="1"/>
  <c r="T420" i="1"/>
  <c r="T421" i="1"/>
  <c r="T422" i="1"/>
  <c r="T112" i="1"/>
  <c r="T423" i="1"/>
  <c r="T424" i="1"/>
  <c r="T425" i="1"/>
  <c r="T426" i="1"/>
  <c r="T427" i="1"/>
  <c r="T428" i="1"/>
  <c r="T429" i="1"/>
  <c r="T319" i="1"/>
  <c r="T282" i="1"/>
  <c r="T117"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577" i="1"/>
  <c r="T464" i="1"/>
  <c r="T465" i="1"/>
  <c r="T466" i="1"/>
  <c r="T467" i="1"/>
  <c r="T468" i="1"/>
  <c r="T469" i="1"/>
  <c r="T470" i="1"/>
  <c r="T471" i="1"/>
  <c r="T472" i="1"/>
  <c r="T473" i="1"/>
  <c r="T474" i="1"/>
  <c r="T475" i="1"/>
  <c r="T476" i="1"/>
  <c r="T477" i="1"/>
  <c r="T478" i="1"/>
  <c r="T479" i="1"/>
  <c r="T480" i="1"/>
  <c r="T481" i="1"/>
  <c r="T482" i="1"/>
  <c r="T483" i="1"/>
  <c r="T663" i="1"/>
  <c r="T578" i="1"/>
  <c r="T484" i="1"/>
  <c r="T485" i="1"/>
  <c r="T486" i="1"/>
  <c r="T487" i="1"/>
  <c r="T488" i="1"/>
  <c r="T489" i="1"/>
  <c r="T490" i="1"/>
  <c r="T491" i="1"/>
  <c r="T492" i="1"/>
  <c r="T493" i="1"/>
  <c r="T494" i="1"/>
  <c r="T495" i="1"/>
  <c r="T496" i="1"/>
  <c r="T497" i="1"/>
  <c r="T498" i="1"/>
  <c r="T499" i="1"/>
  <c r="T500" i="1"/>
  <c r="T501" i="1"/>
  <c r="T502" i="1"/>
  <c r="T503" i="1"/>
  <c r="T504" i="1"/>
  <c r="T505" i="1"/>
  <c r="T122" i="1"/>
  <c r="T506" i="1"/>
  <c r="T507" i="1"/>
  <c r="T127" i="1"/>
  <c r="T132" i="1"/>
  <c r="T621" i="1"/>
  <c r="T622" i="1"/>
  <c r="T623" i="1"/>
  <c r="T624" i="1"/>
  <c r="T625" i="1"/>
  <c r="T626" i="1"/>
  <c r="T627" i="1"/>
  <c r="T628" i="1"/>
  <c r="T629" i="1"/>
  <c r="T630" i="1"/>
  <c r="T631" i="1"/>
  <c r="T632" i="1"/>
  <c r="T633" i="1"/>
  <c r="T634" i="1"/>
  <c r="T304" i="1"/>
  <c r="T635" i="1"/>
  <c r="T636" i="1"/>
  <c r="T637" i="1"/>
  <c r="T638" i="1"/>
  <c r="T639" i="1"/>
  <c r="T306" i="1"/>
  <c r="T640" i="1"/>
  <c r="T641" i="1"/>
  <c r="T642" i="1"/>
  <c r="T643" i="1"/>
  <c r="T644" i="1"/>
  <c r="T645" i="1"/>
  <c r="T646" i="1"/>
  <c r="T647" i="1"/>
  <c r="T308" i="1"/>
  <c r="T648" i="1"/>
  <c r="T649" i="1"/>
  <c r="T310" i="1"/>
  <c r="T650" i="1"/>
  <c r="T651" i="1"/>
  <c r="T652" i="1"/>
  <c r="T653" i="1"/>
  <c r="T654" i="1"/>
  <c r="T655" i="1"/>
  <c r="T656" i="1"/>
  <c r="T657" i="1"/>
  <c r="T658" i="1"/>
  <c r="T659" i="1"/>
  <c r="T660" i="1"/>
  <c r="T508" i="1"/>
  <c r="T509" i="1"/>
  <c r="T510" i="1"/>
  <c r="T511" i="1"/>
  <c r="T512" i="1"/>
  <c r="T513" i="1"/>
  <c r="T514" i="1"/>
  <c r="T515" i="1"/>
  <c r="T516" i="1"/>
  <c r="T517" i="1"/>
  <c r="T518" i="1"/>
  <c r="T519" i="1"/>
  <c r="T520" i="1"/>
  <c r="T521" i="1"/>
  <c r="T522" i="1"/>
  <c r="T523" i="1"/>
  <c r="T524" i="1"/>
  <c r="T525" i="1"/>
  <c r="T526" i="1"/>
  <c r="T137" i="1"/>
  <c r="T527" i="1"/>
  <c r="T528" i="1"/>
  <c r="T579" i="1"/>
</calcChain>
</file>

<file path=xl/comments1.xml><?xml version="1.0" encoding="utf-8"?>
<comments xmlns="http://schemas.openxmlformats.org/spreadsheetml/2006/main">
  <authors>
    <author>Eoin F Ward</author>
  </authors>
  <commentList>
    <comment ref="A109" authorId="0" shapeId="0">
      <text>
        <r>
          <rPr>
            <b/>
            <sz val="9"/>
            <color indexed="81"/>
            <rFont val="Tahoma"/>
            <family val="2"/>
          </rPr>
          <t>Eoin F Ward:</t>
        </r>
        <r>
          <rPr>
            <sz val="9"/>
            <color indexed="81"/>
            <rFont val="Tahoma"/>
            <family val="2"/>
          </rPr>
          <t xml:space="preserve">
Redirect for FY 21 from #205 to #467 per L. Gallelli email 03/12/20</t>
        </r>
      </text>
    </comment>
    <comment ref="A285" authorId="0" shapeId="0">
      <text>
        <r>
          <rPr>
            <b/>
            <sz val="9"/>
            <color indexed="81"/>
            <rFont val="Tahoma"/>
            <family val="2"/>
          </rPr>
          <t>Eoin F Ward:</t>
        </r>
        <r>
          <rPr>
            <sz val="9"/>
            <color indexed="81"/>
            <rFont val="Tahoma"/>
            <family val="2"/>
          </rPr>
          <t xml:space="preserve">
New activity code from Lucy G. 09/03/21
</t>
        </r>
      </text>
    </comment>
    <comment ref="A311" authorId="0" shapeId="0">
      <text>
        <r>
          <rPr>
            <b/>
            <sz val="9"/>
            <color indexed="81"/>
            <rFont val="Tahoma"/>
            <family val="2"/>
          </rPr>
          <t>Eoin F Ward:</t>
        </r>
        <r>
          <rPr>
            <sz val="9"/>
            <color indexed="81"/>
            <rFont val="Tahoma"/>
            <family val="2"/>
          </rPr>
          <t xml:space="preserve">
Activity code from Lucy G. 09/03/21</t>
        </r>
      </text>
    </comment>
  </commentList>
</comments>
</file>

<file path=xl/comments2.xml><?xml version="1.0" encoding="utf-8"?>
<comments xmlns="http://schemas.openxmlformats.org/spreadsheetml/2006/main">
  <authors>
    <author>Eoin F Ward</author>
  </authors>
  <commentList>
    <comment ref="C44" authorId="0" shapeId="0">
      <text>
        <r>
          <rPr>
            <b/>
            <sz val="9"/>
            <color indexed="81"/>
            <rFont val="Tahoma"/>
            <family val="2"/>
          </rPr>
          <t>Eoin F Ward:</t>
        </r>
        <r>
          <rPr>
            <sz val="9"/>
            <color indexed="81"/>
            <rFont val="Tahoma"/>
            <family val="2"/>
          </rPr>
          <t xml:space="preserve">
New Activity Code from Lucy G. 09/03/21</t>
        </r>
      </text>
    </comment>
    <comment ref="C67" authorId="0" shapeId="0">
      <text>
        <r>
          <rPr>
            <b/>
            <sz val="9"/>
            <color indexed="81"/>
            <rFont val="Tahoma"/>
            <family val="2"/>
          </rPr>
          <t>Eoin F Ward:</t>
        </r>
        <r>
          <rPr>
            <sz val="9"/>
            <color indexed="81"/>
            <rFont val="Tahoma"/>
            <family val="2"/>
          </rPr>
          <t xml:space="preserve">
Redirect for FY 21 from #205 to #467 per L. Gallelli email 03/12/20</t>
        </r>
      </text>
    </comment>
    <comment ref="AC67" authorId="0" shapeId="0">
      <text>
        <r>
          <rPr>
            <b/>
            <sz val="9"/>
            <color indexed="81"/>
            <rFont val="Tahoma"/>
            <family val="2"/>
          </rPr>
          <t>Eoin F Ward:</t>
        </r>
        <r>
          <rPr>
            <sz val="9"/>
            <color indexed="81"/>
            <rFont val="Tahoma"/>
            <family val="2"/>
          </rPr>
          <t xml:space="preserve">
Redirect for FY 21 from #205 to #467 per L. Gallelli email 03/12/20</t>
        </r>
      </text>
    </comment>
    <comment ref="C78" authorId="0" shapeId="0">
      <text>
        <r>
          <rPr>
            <b/>
            <sz val="9"/>
            <color indexed="81"/>
            <rFont val="Tahoma"/>
            <family val="2"/>
          </rPr>
          <t>Eoin F Ward:</t>
        </r>
        <r>
          <rPr>
            <sz val="9"/>
            <color indexed="81"/>
            <rFont val="Tahoma"/>
            <family val="2"/>
          </rPr>
          <t xml:space="preserve">
Activity code from Lucy G. 09/03/21</t>
        </r>
      </text>
    </comment>
    <comment ref="C82" authorId="0" shapeId="0">
      <text>
        <r>
          <rPr>
            <b/>
            <sz val="9"/>
            <color indexed="81"/>
            <rFont val="Tahoma"/>
            <family val="2"/>
          </rPr>
          <t>Eoin F Ward:</t>
        </r>
        <r>
          <rPr>
            <sz val="9"/>
            <color indexed="81"/>
            <rFont val="Tahoma"/>
            <family val="2"/>
          </rPr>
          <t xml:space="preserve">
New activity code from Lucy G. 09/03/21
</t>
        </r>
      </text>
    </comment>
  </commentList>
</comments>
</file>

<file path=xl/comments3.xml><?xml version="1.0" encoding="utf-8"?>
<comments xmlns="http://schemas.openxmlformats.org/spreadsheetml/2006/main">
  <authors>
    <author>Eoin F Ward</author>
  </authors>
  <commentList>
    <comment ref="A109" authorId="0" shapeId="0">
      <text>
        <r>
          <rPr>
            <b/>
            <sz val="9"/>
            <color indexed="81"/>
            <rFont val="Tahoma"/>
            <family val="2"/>
          </rPr>
          <t>Eoin F Ward:</t>
        </r>
        <r>
          <rPr>
            <sz val="9"/>
            <color indexed="81"/>
            <rFont val="Tahoma"/>
            <family val="2"/>
          </rPr>
          <t xml:space="preserve">
Redirect for FY 21 from #205 to #467 per L. Gallelli email 03/12/20</t>
        </r>
      </text>
    </comment>
    <comment ref="A285" authorId="0" shapeId="0">
      <text>
        <r>
          <rPr>
            <b/>
            <sz val="9"/>
            <color indexed="81"/>
            <rFont val="Tahoma"/>
            <family val="2"/>
          </rPr>
          <t>Eoin F Ward:</t>
        </r>
        <r>
          <rPr>
            <sz val="9"/>
            <color indexed="81"/>
            <rFont val="Tahoma"/>
            <family val="2"/>
          </rPr>
          <t xml:space="preserve">
New activity code from Lucy G. 09/03/21
</t>
        </r>
      </text>
    </comment>
    <comment ref="A311" authorId="0" shapeId="0">
      <text>
        <r>
          <rPr>
            <b/>
            <sz val="9"/>
            <color indexed="81"/>
            <rFont val="Tahoma"/>
            <family val="2"/>
          </rPr>
          <t>Eoin F Ward:</t>
        </r>
        <r>
          <rPr>
            <sz val="9"/>
            <color indexed="81"/>
            <rFont val="Tahoma"/>
            <family val="2"/>
          </rPr>
          <t xml:space="preserve">
Activity code from Lucy G. 09/03/21</t>
        </r>
      </text>
    </comment>
  </commentList>
</comments>
</file>

<file path=xl/sharedStrings.xml><?xml version="1.0" encoding="utf-8"?>
<sst xmlns="http://schemas.openxmlformats.org/spreadsheetml/2006/main" count="19431" uniqueCount="3069">
  <si>
    <t>SPF #</t>
  </si>
  <si>
    <t>SPF Req Loc #</t>
  </si>
  <si>
    <t>Location</t>
  </si>
  <si>
    <t>Type</t>
  </si>
  <si>
    <t>Purpose &amp; Restrictions</t>
  </si>
  <si>
    <t>Department</t>
  </si>
  <si>
    <t>Approver- Dept. Chair</t>
  </si>
  <si>
    <t>18217</t>
  </si>
  <si>
    <t>EHN</t>
  </si>
  <si>
    <t>Endowed Fund</t>
  </si>
  <si>
    <t>Annual award to intern or resident in the Department of Medicine</t>
  </si>
  <si>
    <t>Medicine</t>
  </si>
  <si>
    <t>Victor Navarro</t>
  </si>
  <si>
    <t>18350</t>
  </si>
  <si>
    <t>Interest Bearing General</t>
  </si>
  <si>
    <t>Educational programs, genetic screening and counseling for women at risk, or diagnosed with, breast cancer and ovarian cancer</t>
  </si>
  <si>
    <t>Oncology/Cancer Care</t>
  </si>
  <si>
    <t>Jack Leighton</t>
  </si>
  <si>
    <t>18234</t>
  </si>
  <si>
    <t>Income from endowment is to be used by hospital for advancements and constructive purposes as the Board of Officers may decide upon</t>
  </si>
  <si>
    <t>Administration</t>
  </si>
  <si>
    <t>Gerry Blaney</t>
  </si>
  <si>
    <t>18073</t>
  </si>
  <si>
    <t>EMCP</t>
  </si>
  <si>
    <t>Supports education of Surgical Residents</t>
  </si>
  <si>
    <t>Surgery</t>
  </si>
  <si>
    <t>Radi Zaki</t>
  </si>
  <si>
    <t>18263</t>
  </si>
  <si>
    <t>These funds are used for programs
which develop, improve and promote resident clinical didactic and
research education and related Program activities within the
Department and Residency Program.</t>
  </si>
  <si>
    <t>Orthopedics</t>
  </si>
  <si>
    <t>James Raphael, MD</t>
  </si>
  <si>
    <t>32012</t>
  </si>
  <si>
    <t>The fund will resume its support of the annual Abraham M. Rechtman, MD Lecture. Expenses will include the honorarium and travel for the guest speaker, refreshments, and printed materials.</t>
  </si>
  <si>
    <t>18186</t>
  </si>
  <si>
    <t>to provide funding for an annual
lectureship to be given by a high profile
hepatologist or surgeon in Iiver disease and liver
transplantation.</t>
  </si>
  <si>
    <t>Digestive Disease and Transplantation</t>
  </si>
  <si>
    <t>18145</t>
  </si>
  <si>
    <t>Discretionary fund for the Department of Surgery</t>
  </si>
  <si>
    <t>18161</t>
  </si>
  <si>
    <t>Discretionary fund for education and/or research in the department of Gastroenterology</t>
  </si>
  <si>
    <t>18249</t>
  </si>
  <si>
    <t>Funds are to be utilized solely for the purposes of marketing, staff enhancement and morale programs, education, and community outreach</t>
  </si>
  <si>
    <t>Neurosensory Sciences</t>
  </si>
  <si>
    <t>George Newman</t>
  </si>
  <si>
    <t>18304</t>
  </si>
  <si>
    <t>Supports education of residents/fellows, lectures, treatment and research programs</t>
  </si>
  <si>
    <t>18225</t>
  </si>
  <si>
    <t>Funding for library materials, computers, online subscriptions and periodicals</t>
  </si>
  <si>
    <t>Academic Affairs</t>
  </si>
  <si>
    <t>Doug McGee, DO</t>
  </si>
  <si>
    <t>18088</t>
  </si>
  <si>
    <t>Discretionary fund for the Division of Endocrinology</t>
  </si>
  <si>
    <t>Endocrinology</t>
  </si>
  <si>
    <t>Catherine Anastasopoulou</t>
  </si>
  <si>
    <t>18163</t>
  </si>
  <si>
    <t>Funds to be used for education of Pharmacy staff; may be used for educational events.</t>
  </si>
  <si>
    <t>Pharmacy</t>
  </si>
  <si>
    <t>Maureen Jordan</t>
  </si>
  <si>
    <t>18333</t>
  </si>
  <si>
    <t>Capital improvements or other needs to benefit the Division of Nephrology.</t>
  </si>
  <si>
    <t>Nephrology</t>
  </si>
  <si>
    <t>Eric Bloom, MD</t>
  </si>
  <si>
    <t>18127</t>
  </si>
  <si>
    <t>Supports the expenses of the Library and Media Center, providing technologically advanced communications for research and study.  In addition, the fund will support various training and educational programs, as well as occasional guest speakers.</t>
  </si>
  <si>
    <t>18116</t>
  </si>
  <si>
    <t>resident education to include conference registration and travel, lodging, meals</t>
  </si>
  <si>
    <t>18436</t>
  </si>
  <si>
    <t>MossRehab</t>
  </si>
  <si>
    <t>Supports outpatient advocacy services, camperships for Camp Independence, DBIC Clubhouse, and the Driving School</t>
  </si>
  <si>
    <t>Moss Administration</t>
  </si>
  <si>
    <t>Tom Smith</t>
  </si>
  <si>
    <t>18289</t>
  </si>
  <si>
    <t>CEO and Chairman's Fund</t>
  </si>
  <si>
    <t>Funds to be used to further the strategic mission of EHN at the direction of the CEO and Chairman of EHN's Board</t>
  </si>
  <si>
    <t>18298</t>
  </si>
  <si>
    <t>Fund supports research and development in the field of Neurosensory Sciences</t>
  </si>
  <si>
    <t>18358</t>
  </si>
  <si>
    <t>to provide for the healthcare needs of women on the OBGYN service. This fund to be used at the discretion of the Chairman of OB/GYN</t>
  </si>
  <si>
    <t>OB/GYN</t>
  </si>
  <si>
    <t>David Jaspan, DO</t>
  </si>
  <si>
    <t>18084</t>
  </si>
  <si>
    <t>to identify and support the needs of at-risk patients requiring intensive transitional support toward the aim of improving patient outcomes, transportation, food, housing support, etc.</t>
  </si>
  <si>
    <t>Einstein Care Partners, LLC</t>
  </si>
  <si>
    <t>Shiva Chandrasekaran</t>
  </si>
  <si>
    <t>18148</t>
  </si>
  <si>
    <t>Supports advocacy programs, capital needs, patient care, staff education and professional development.</t>
  </si>
  <si>
    <t>18232</t>
  </si>
  <si>
    <t>Discretionary fund for Hematology</t>
  </si>
  <si>
    <t>Hematology/MedOncology</t>
  </si>
  <si>
    <t>18318</t>
  </si>
  <si>
    <t>For consulting series performed by Chairman and department physician, Omni care consulting</t>
  </si>
  <si>
    <t>Emergency Medicine</t>
  </si>
  <si>
    <t>Elizabeth Datner</t>
  </si>
  <si>
    <t>18132</t>
  </si>
  <si>
    <t>Support for staff training and audiovisual/educational materials for children and adolescents</t>
  </si>
  <si>
    <t>Psychiatry/Bev Health</t>
  </si>
  <si>
    <t>David Greenspan</t>
  </si>
  <si>
    <t>18300</t>
  </si>
  <si>
    <t>General support of residents' education programs; discretionary</t>
  </si>
  <si>
    <t>18303</t>
  </si>
  <si>
    <t>Supports the rehabilitation needs of patients in the Amputee Program (equipment, prostheses, copayments). Funds may also be used for education, public awareness and advocacy.</t>
  </si>
  <si>
    <t>18142</t>
  </si>
  <si>
    <t>Discretionary; Division of Cardiology/Electrophysiology</t>
  </si>
  <si>
    <t>Cardiology</t>
  </si>
  <si>
    <t>Sumeet Mainigi</t>
  </si>
  <si>
    <t>18362</t>
  </si>
  <si>
    <t>Funds are to be used at the discretion of the Chairman of the
Division of Cardiology to purchase equipment and/or to support a
Research Fellow.</t>
  </si>
  <si>
    <t>18273</t>
  </si>
  <si>
    <t>Discretionary fund for the Department of Medicine to advance education and research</t>
  </si>
  <si>
    <t>18210</t>
  </si>
  <si>
    <t>No protocol</t>
  </si>
  <si>
    <t>Dixie James</t>
  </si>
  <si>
    <t>18136</t>
  </si>
  <si>
    <t>Supports the Emergency Department's Social Services Safety Net programs. Funds may be used for counseling, salaries, equipment, education and training.</t>
  </si>
  <si>
    <t>18144</t>
  </si>
  <si>
    <t>Cancer Research; Fund to be used as seed money to support the position of a research nurse coordinator at the Cancer Center</t>
  </si>
  <si>
    <t>18199</t>
  </si>
  <si>
    <t>Support for Adolescent patients and staff; Funds may be used for salaries, staff training and education, and equipment</t>
  </si>
  <si>
    <t>18325</t>
  </si>
  <si>
    <t xml:space="preserve">Continuing education for nurses at the discreation of the VP and Chief Nurse Executive in support of stipends for nurses conferences and  travel; payment of membership fees to professional nursing organizations; on-campus education programs; reward and recognition of nurses; expenses for keynote speakers for education programs; printed materials and technology, etc. </t>
  </si>
  <si>
    <t>Nursing</t>
  </si>
  <si>
    <t>Gina Marone</t>
  </si>
  <si>
    <t>18236</t>
  </si>
  <si>
    <t>EMCEP Staff Discretionary Fund</t>
  </si>
  <si>
    <t>Supports the special needs of employees and patients at EMCEP</t>
  </si>
  <si>
    <t>18276</t>
  </si>
  <si>
    <t>Benefits children in the community with healthcare needs; funds may also be used for staff education, lectures and outreach</t>
  </si>
  <si>
    <t>Pediatrics</t>
  </si>
  <si>
    <t>Matilde Irigoyen, MD</t>
  </si>
  <si>
    <t>32029</t>
  </si>
  <si>
    <t>Equipment and programs needed for Hospice patients</t>
  </si>
  <si>
    <t>18204</t>
  </si>
  <si>
    <t xml:space="preserve">annual award/prize for Research known as the J. Stanley Cohen and Helene M. Cohen OBGYN Prize for Research </t>
  </si>
  <si>
    <t>18182</t>
  </si>
  <si>
    <t>No protocol - request to spend and close out</t>
  </si>
  <si>
    <t>Hematology</t>
  </si>
  <si>
    <t>18438</t>
  </si>
  <si>
    <t>Board Designated</t>
  </si>
  <si>
    <t>To support an annual Barry Freedman Leadership Lecture as a part of the VITAL conference</t>
  </si>
  <si>
    <t>Ken Levitan</t>
  </si>
  <si>
    <t>18208</t>
  </si>
  <si>
    <t>Supports Risk Management Initiatives</t>
  </si>
  <si>
    <t>Legal Department</t>
  </si>
  <si>
    <t>Penny Rezet</t>
  </si>
  <si>
    <t>18109</t>
  </si>
  <si>
    <t xml:space="preserve">Events; seminars; grand rounds; conferences; administrative amenities; department functions; </t>
  </si>
  <si>
    <t>Dental Medicine</t>
  </si>
  <si>
    <t>Fred Barnett, DMD</t>
  </si>
  <si>
    <t>18328</t>
  </si>
  <si>
    <t>Staff recruitment, employee recognition, education for resident/fellow and attending physicians, lectures and special events</t>
  </si>
  <si>
    <t>18351</t>
  </si>
  <si>
    <t>Annual award is regarded as the best exemplar not only of the intellectual and tech skills required of the competent clinician, but also and most especially of the humanistic sensitivity essential to translating those clinical skills into caring &amp; effective practice</t>
  </si>
  <si>
    <t>18220</t>
  </si>
  <si>
    <t>Annual award for ''outstanding hospital resident' IMO Dr. Schatz; funds may also be used to purchase educational materials at the discretion of the CAO</t>
  </si>
  <si>
    <t>18154</t>
  </si>
  <si>
    <t>Purchase of educational materials for staff, in-patients, out-patients and their families; technology, visual equip, misc patient support, annual family event</t>
  </si>
  <si>
    <t>18197</t>
  </si>
  <si>
    <t>Support Residency Program in the DOM</t>
  </si>
  <si>
    <t>18349</t>
  </si>
  <si>
    <t>Supports continuing education, growth and development of the volunteer program</t>
  </si>
  <si>
    <t>Volunteer &amp; Chaplaincy</t>
  </si>
  <si>
    <t>Deb Hauser</t>
  </si>
  <si>
    <t>18241</t>
  </si>
  <si>
    <t>Supports the maintenance of the art collection and the purchase of art from artists with disabilities. Funds may also be used to support advocacy programs such as driver education, the Aphasia program, and Camp Independence.</t>
  </si>
  <si>
    <t>Development</t>
  </si>
  <si>
    <t>Kimberly Gross</t>
  </si>
  <si>
    <t>18075</t>
  </si>
  <si>
    <t>Supports Breast Cancer Research; Staff &amp; Patient Education; Equipment and Mammograms for the uninsured</t>
  </si>
  <si>
    <t>Breast Cancer Program</t>
  </si>
  <si>
    <t>18054</t>
  </si>
  <si>
    <t>Annual lecture and continuing medical education for residents, faculty and community pediatricians</t>
  </si>
  <si>
    <t>18314</t>
  </si>
  <si>
    <t>Fund provides social services for children with special healthcare needs</t>
  </si>
  <si>
    <t>18281</t>
  </si>
  <si>
    <t>Supports Emergency Medicine program/partnership with Philadelphia University</t>
  </si>
  <si>
    <t>18247</t>
  </si>
  <si>
    <t>Education &amp; Research in the Division of Nephrology</t>
  </si>
  <si>
    <t>18087</t>
  </si>
  <si>
    <t>Annual Lecture, primarily in the field of Endodontics</t>
  </si>
  <si>
    <t>18302</t>
  </si>
  <si>
    <t>Supports the general needs of the Hospice Department</t>
  </si>
  <si>
    <t>18306</t>
  </si>
  <si>
    <t>Annual lecture for Surgery Education</t>
  </si>
  <si>
    <t>18238</t>
  </si>
  <si>
    <t>General support for the Division of Urology</t>
  </si>
  <si>
    <t>Urology</t>
  </si>
  <si>
    <t>Maria McCall</t>
  </si>
  <si>
    <t>18157</t>
  </si>
  <si>
    <t>Resident &amp; faculty support, conference attendance fees &amp; travel expenses, continuing education, educ equipment, research, all other departmental programs and activities</t>
  </si>
  <si>
    <t>18140</t>
  </si>
  <si>
    <t>Resident &amp; faculty support; conference attendance fees &amp; travel expenses, continuing education, misc educ exp, equipment, other depart. functions, research for the Division of Endodontics</t>
  </si>
  <si>
    <t>18288</t>
  </si>
  <si>
    <t>Funds to be used for any aspect of programs/health screenings for Premier Years membership</t>
  </si>
  <si>
    <t>18155</t>
  </si>
  <si>
    <t>Non Controlled Trust</t>
  </si>
  <si>
    <t>To be used at the discretion of the COO at  EMCP</t>
  </si>
  <si>
    <t>18133</t>
  </si>
  <si>
    <t>To support the activities and the needs of Einstein</t>
  </si>
  <si>
    <t>18370</t>
  </si>
  <si>
    <t>Friends of EMCM</t>
  </si>
  <si>
    <t>To support the activities and needs of EMCM</t>
  </si>
  <si>
    <t>18091</t>
  </si>
  <si>
    <t>No protocol; Path/Lab</t>
  </si>
  <si>
    <t>Pathology</t>
  </si>
  <si>
    <t>Nancy Young</t>
  </si>
  <si>
    <t>18079</t>
  </si>
  <si>
    <t>Funds to be used for travel expenses for lab personnel and purchase of equipment</t>
  </si>
  <si>
    <t>18053</t>
  </si>
  <si>
    <t>Supports purchase of equipment, research, education and patient care</t>
  </si>
  <si>
    <t>18158</t>
  </si>
  <si>
    <t>Support services for older adults</t>
  </si>
  <si>
    <t>Geriatrics</t>
  </si>
  <si>
    <t>18115</t>
  </si>
  <si>
    <t>Temporary holding account for Development</t>
  </si>
  <si>
    <t>Carol Prushan</t>
  </si>
  <si>
    <t>18260</t>
  </si>
  <si>
    <t>Provides salary support for an on-call medical toxicologist</t>
  </si>
  <si>
    <t>18192</t>
  </si>
  <si>
    <t>Hospitality House</t>
  </si>
  <si>
    <t>To support budget and overal operations and maintenance of the Hospitality House .</t>
  </si>
  <si>
    <t>Auxiliary</t>
  </si>
  <si>
    <t>18261</t>
  </si>
  <si>
    <t>Orthodontic Fund</t>
  </si>
  <si>
    <t>Supports resident education and travel expenses, staff training and development, research by the orthodontic residents; other depart. functions and activities</t>
  </si>
  <si>
    <t>18096</t>
  </si>
  <si>
    <t>Annual Lecture in Pulmonary Medicine</t>
  </si>
  <si>
    <t>18364</t>
  </si>
  <si>
    <t>18175</t>
  </si>
  <si>
    <t>For use at the discretion of the chair, Division of Cardiology</t>
  </si>
  <si>
    <t>18439</t>
  </si>
  <si>
    <t>Supports educational programs on issues related to the provision of linguistically and culturally appropriate behavior</t>
  </si>
  <si>
    <t>18440</t>
  </si>
  <si>
    <t>Claims Service Education Fund</t>
  </si>
  <si>
    <t>To support the promotion and facilitation of educational programs related to the Claims Department</t>
  </si>
  <si>
    <t>18243</t>
  </si>
  <si>
    <t>Supports Nursing education initiatives in the NICU</t>
  </si>
  <si>
    <t>18441</t>
  </si>
  <si>
    <t>supports research, education, training needs in the department of Infestious Disease</t>
  </si>
  <si>
    <t>Infectious Disease</t>
  </si>
  <si>
    <t>Antonette Climaco</t>
  </si>
  <si>
    <t>18638</t>
  </si>
  <si>
    <t>Purchase of educational materials; equipment; residents' activities; travel stipends for residents</t>
  </si>
  <si>
    <t>18339</t>
  </si>
  <si>
    <t>Supports conference expenses for APCs, Transplant Hepatology fellows and residents, and all other Transplant Education expenses as approved by the Chair</t>
  </si>
  <si>
    <t>18348</t>
  </si>
  <si>
    <t>General support of the Volunteer Services Department</t>
  </si>
  <si>
    <t>18620</t>
  </si>
  <si>
    <t>to enhance and support
educational opportunities for staff nurses and educators within the Einstein
Healthcare Network. Preference may be given to a surgical nurse(s).
However, grants may be made for scholarships and specific educational
endeavors at the discretion of the Vice President, ChiefNurse Executive.</t>
  </si>
  <si>
    <t>18254</t>
  </si>
  <si>
    <t>Nursing education initiatives - materials; conference travel; rewards and recognition; keynote speakers</t>
  </si>
  <si>
    <t>18621</t>
  </si>
  <si>
    <t>Funds are restricted to purchasing gifts for patients.</t>
  </si>
  <si>
    <t>18188</t>
  </si>
  <si>
    <t>Annual lecture</t>
  </si>
  <si>
    <t>18123</t>
  </si>
  <si>
    <t>Supports lectures and educational programs (Cancer)</t>
  </si>
  <si>
    <t>18622</t>
  </si>
  <si>
    <t>Education and outreach activities and supplies</t>
  </si>
  <si>
    <t>18623</t>
  </si>
  <si>
    <t>Unrestricted for equipment, patients, education, research, general exp.</t>
  </si>
  <si>
    <t>Radiation Oncology</t>
  </si>
  <si>
    <t>18624</t>
  </si>
  <si>
    <t>Patient Care; Mammograms for uninsured</t>
  </si>
  <si>
    <t>Marion-Louis Saltzman Womens Center</t>
  </si>
  <si>
    <t>Pat Modafferi</t>
  </si>
  <si>
    <t>18625</t>
  </si>
  <si>
    <t>Renee Veitz Memorial Fund</t>
  </si>
  <si>
    <t>Computers and other technology for clients at MossRehab's Woodbury Residence</t>
  </si>
  <si>
    <t>18626</t>
  </si>
  <si>
    <t>Neurodevelopmental Enhancement</t>
  </si>
  <si>
    <t>NICU support of the extremely premature infants</t>
  </si>
  <si>
    <t>18627</t>
  </si>
  <si>
    <t>Purchase of children's books and other materials for Einstein's Pediatric Clinic Literacy program</t>
  </si>
  <si>
    <t>18628</t>
  </si>
  <si>
    <t>General support for the Division of Endocrinology</t>
  </si>
  <si>
    <t>18629</t>
  </si>
  <si>
    <t>18632</t>
  </si>
  <si>
    <t>Ida Park Older Adult Fund</t>
  </si>
  <si>
    <t>Support for older adult patients</t>
  </si>
  <si>
    <t>18442</t>
  </si>
  <si>
    <t>ECHA</t>
  </si>
  <si>
    <t>Supports Einstein Physician Practices and patient care - ECHA</t>
  </si>
  <si>
    <t>Christopher Scaven</t>
  </si>
  <si>
    <t>18443</t>
  </si>
  <si>
    <t>Domestic Violence</t>
  </si>
  <si>
    <t>To provide IPV counseling for patients being cared for in OB, ED, Peds - LHS</t>
  </si>
  <si>
    <t>18432</t>
  </si>
  <si>
    <t>General support of the former Victor Center in Philadelphia- now Jewish Genetic Disease outreach and education center</t>
  </si>
  <si>
    <t>18202</t>
  </si>
  <si>
    <t>18311</t>
  </si>
  <si>
    <t>Benefits the needs of pediatric and adolescent patients</t>
  </si>
  <si>
    <t>42154</t>
  </si>
  <si>
    <t>Supports patient needs, which are not covered by insurance, after they are discharged from Moss</t>
  </si>
  <si>
    <t>42138</t>
  </si>
  <si>
    <t>To be used for prosthetic and orthotics education activities. Fund may also provide for the education and development of staff in the Gait &amp; Motion Analysis Lab</t>
  </si>
  <si>
    <t>42123</t>
  </si>
  <si>
    <t>Supports equipment and services related to pediatric rehabilitation.</t>
  </si>
  <si>
    <t>42125</t>
  </si>
  <si>
    <t>Purchase of equipment, funding for special projects, patient support groups, lectures, staff recognition and education</t>
  </si>
  <si>
    <t>42151</t>
  </si>
  <si>
    <t>To fund educational events and courses for physical, occupational, speech and recreational therapy</t>
  </si>
  <si>
    <t>42156</t>
  </si>
  <si>
    <t>42128</t>
  </si>
  <si>
    <t>Purchase of capital equipment and other facility needs pertaining to the Clubhouses in Philadelphia and Woodbury, NJ</t>
  </si>
  <si>
    <t>18340</t>
  </si>
  <si>
    <t>Supports educational conferences for staff in the trauma department</t>
  </si>
  <si>
    <t>42153</t>
  </si>
  <si>
    <t>Supports a range of unfunded research-related expenses including investigator travel, pilot data collection, bridge funding for staff, supplements to underfunded extramural projects, etc.</t>
  </si>
  <si>
    <t>MRRI</t>
  </si>
  <si>
    <t>Dylan Edwards</t>
  </si>
  <si>
    <t>42157</t>
  </si>
  <si>
    <t>Supports nursing education at MossRehab.</t>
  </si>
  <si>
    <t>Physical Medicine &amp; Rehabilitation</t>
  </si>
  <si>
    <t>18190</t>
  </si>
  <si>
    <t>Supports the HIV Case Management Program. No protocol.</t>
  </si>
  <si>
    <t>Community Practice Center</t>
  </si>
  <si>
    <t>Matthew Behme</t>
  </si>
  <si>
    <t>42133</t>
  </si>
  <si>
    <t>To provide improvements to MossRehab and to benefit patients</t>
  </si>
  <si>
    <t>60001</t>
  </si>
  <si>
    <t>Aphasia Center</t>
  </si>
  <si>
    <t>Supports enhanced program and capital needs of the Aphasia Center</t>
  </si>
  <si>
    <t>42131</t>
  </si>
  <si>
    <t>Provides staff education as well as education for patients affected by amputations</t>
  </si>
  <si>
    <t>42147</t>
  </si>
  <si>
    <t>Supports patient care at the Drucker Brain Injury Center (DBIC), purchase of equipment and other facility needs at MossRehab/Woodbury, NJ.</t>
  </si>
  <si>
    <t>42158</t>
  </si>
  <si>
    <t>Supports stroke-related patient care, staff educatino and equipment</t>
  </si>
  <si>
    <t>42126</t>
  </si>
  <si>
    <t>Supports continuing education opportunities for Traumatic Brain Injury Center staff</t>
  </si>
  <si>
    <t>42142</t>
  </si>
  <si>
    <t>Support for the Krancer Living with Abilities Program</t>
  </si>
  <si>
    <t>42140</t>
  </si>
  <si>
    <t>Supports training for staff, purchase of equipment and maintenance of the Drucker Brain Injury Center</t>
  </si>
  <si>
    <t>42143</t>
  </si>
  <si>
    <t>Supports the MossRehab Driving school, equipment for spinal cord injury survivors, patient activities and scholarships for Camp Independence</t>
  </si>
  <si>
    <t>18444</t>
  </si>
  <si>
    <t>Supports patient and educational activities, including speech therap</t>
  </si>
  <si>
    <t>18445</t>
  </si>
  <si>
    <t>Supports social and recreational activities of patients at MossRehab; Funds may also be used for building purposes</t>
  </si>
  <si>
    <t>18446</t>
  </si>
  <si>
    <t>Provides support for parties or entertainment for guests and patients at MossRehab</t>
  </si>
  <si>
    <t>18447</t>
  </si>
  <si>
    <t>Supports a Fellowship in rehabilitation; funds may also be used to support research and patient care</t>
  </si>
  <si>
    <t>18448</t>
  </si>
  <si>
    <t>Milton &amp; Sylvia Shapiro Fund</t>
  </si>
  <si>
    <t>Provides support the social, recreational, cultural and educational needs of patients at MossRehab</t>
  </si>
  <si>
    <t>18449</t>
  </si>
  <si>
    <t>Supports and promotes education programs and services to clients with Aphasia</t>
  </si>
  <si>
    <t>18450</t>
  </si>
  <si>
    <t>Supports post-acute programs for brain injury survivors at the MossRehab Clubhouse; funds may also be used for equipment and staff training</t>
  </si>
  <si>
    <t>18452</t>
  </si>
  <si>
    <t>General support of MossRehab programs and services</t>
  </si>
  <si>
    <t>42300</t>
  </si>
  <si>
    <t>Evelyn Elias Fund/DBIC</t>
  </si>
  <si>
    <t>Supports the Drucker Brain Injury Center. Funds may be used for equipment, capital improvements and maintenance</t>
  </si>
  <si>
    <t>18519</t>
  </si>
  <si>
    <t>Annual prize for a medical resident, preferably from the areas of orthopedics, PM&amp;R, or rheumatology.</t>
  </si>
  <si>
    <t>18453</t>
  </si>
  <si>
    <t>18454</t>
  </si>
  <si>
    <t>Purchase of equipment for fitness and wellness for patients with traumatic brain injury, stroke, amputation, SCI and cardiopulmonary related disabilities</t>
  </si>
  <si>
    <t>18455</t>
  </si>
  <si>
    <t>General support of pediatric services at MossRehab</t>
  </si>
  <si>
    <t>32036</t>
  </si>
  <si>
    <t>Resident education and activities; annual graduation dinner, retreats</t>
  </si>
  <si>
    <t>18456</t>
  </si>
  <si>
    <t>Supports MossRehab Clubhouse activities; community recreational and social opportunities for brain injury survivors</t>
  </si>
  <si>
    <t>18457</t>
  </si>
  <si>
    <t>18458</t>
  </si>
  <si>
    <t>No protocol; consider mergint with #4651 - Krancer Fund</t>
  </si>
  <si>
    <t>18459</t>
  </si>
  <si>
    <t>Supports maintenance of the ADL suite, located at MossRehab, Suite #382</t>
  </si>
  <si>
    <t>18461</t>
  </si>
  <si>
    <t>General support of the Aphasia Center</t>
  </si>
  <si>
    <t>18462</t>
  </si>
  <si>
    <t>General support of the Drucker Brain Injury Center and staff education</t>
  </si>
  <si>
    <t>18463</t>
  </si>
  <si>
    <t>General support of Physical Medicine &amp; Rehabilitation at MossRehab</t>
  </si>
  <si>
    <t>Alberto Esquenazi, MD</t>
  </si>
  <si>
    <t>18464</t>
  </si>
  <si>
    <t>Exercise and Maintenance Program for individuals with Parkinson's disease</t>
  </si>
  <si>
    <t>18465</t>
  </si>
  <si>
    <t>Provides scholarships for Aphasia patients</t>
  </si>
  <si>
    <t>18467</t>
  </si>
  <si>
    <t xml:space="preserve">Supports lecture series at MossRehabilitation Research Institute, external &amp; internal educ activities, travel, conference exp, </t>
  </si>
  <si>
    <t>18468</t>
  </si>
  <si>
    <t>Race For Recovery</t>
  </si>
  <si>
    <t>Support for MossRehab's Drucker Brain Injury Center, including capital equipment and patient-related activities</t>
  </si>
  <si>
    <t>18469</t>
  </si>
  <si>
    <t>Reta's Games Group</t>
  </si>
  <si>
    <t>Supports social activities and games for Aphasia patients</t>
  </si>
  <si>
    <t>18470</t>
  </si>
  <si>
    <t>Needed devices for patients and certified therapists services</t>
  </si>
  <si>
    <t>18471</t>
  </si>
  <si>
    <t>To support activities for aphasia to engage in the life participation approach to rehabilitation</t>
  </si>
  <si>
    <t>18472</t>
  </si>
  <si>
    <t>Moss SMART Center</t>
  </si>
  <si>
    <t>State Dollars?</t>
  </si>
  <si>
    <t>18473</t>
  </si>
  <si>
    <t xml:space="preserve">To support Parkinson's Disease rehab center </t>
  </si>
  <si>
    <t>18474</t>
  </si>
  <si>
    <t>To support equipment, lab personnel, education, development and research activities</t>
  </si>
  <si>
    <t>18475</t>
  </si>
  <si>
    <t>MossRehab at Doylestown</t>
  </si>
  <si>
    <t>Discretionary account to support MossRehab Doylestown location</t>
  </si>
  <si>
    <t>18476</t>
  </si>
  <si>
    <t>Scholarship support to members in need, ensuring access to all the Aphasia Center core programs</t>
  </si>
  <si>
    <t>The Safe Transitions to Home Fund will support our most at-risk patients with spinal cord injuries by providing a series of home visits with a MossRehab Rehabilitation Specialist before, during, and after discharge from an inpatient rehabilitation hospital stay. The Rehabilitation Specialist will assess a patient's home setting and will make recommendations about the safest environment possible, ensure proper medications are in place, check for any signs of skin pressure injuries, and that their follow-up doctor's appointment is scheduled.</t>
  </si>
  <si>
    <t>18242</t>
  </si>
  <si>
    <t>Supports Nursing education; supplies; capital improvements</t>
  </si>
  <si>
    <t>18191</t>
  </si>
  <si>
    <t>Supports staff education and equipment for Home Dialysis program</t>
  </si>
  <si>
    <t>18477</t>
  </si>
  <si>
    <t>Supports the design, construction, furning and maintenance of the Sachs Conservatory</t>
  </si>
  <si>
    <t>18375</t>
  </si>
  <si>
    <t>Funds to be used for prostate cancer screenings and outreach</t>
  </si>
  <si>
    <t>Government Relations</t>
  </si>
  <si>
    <t>Bill Ryan</t>
  </si>
  <si>
    <t>18479</t>
  </si>
  <si>
    <t>22011</t>
  </si>
  <si>
    <t>Schoolarship for women who live at Belmount house in patient treatment</t>
  </si>
  <si>
    <t>18480</t>
  </si>
  <si>
    <t>Discussion forums for clinicians to discuss the emotional side of medicine and empathy in caregivers</t>
  </si>
  <si>
    <t>18316</t>
  </si>
  <si>
    <t>Supports annual resident/graduate award in the Dept. of Medicine; funds may also be used to support further scholarly activities such as Grand Rounds.</t>
  </si>
  <si>
    <t>18195</t>
  </si>
  <si>
    <t>General support of the Cancer Center; funds may be used to help low-income patients with costs of medications and transportation. Fund also supports the Iris Lee Schwartz Resource Room at Center One</t>
  </si>
  <si>
    <t>17292</t>
  </si>
  <si>
    <t>Physician Observership Fund</t>
  </si>
  <si>
    <t>General support of residents' education programs or to meet other needs at the discretion of the Program Director &amp; CAO</t>
  </si>
  <si>
    <t>18482</t>
  </si>
  <si>
    <t>Support for Interventional Cardiology Conferences - No protocol</t>
  </si>
  <si>
    <t>? Old protocol</t>
  </si>
  <si>
    <t>Rohit Gulati</t>
  </si>
  <si>
    <t>18428</t>
  </si>
  <si>
    <t>Supports the Community Practice Center Program; Expanding Access to Healthcare</t>
  </si>
  <si>
    <t>18421</t>
  </si>
  <si>
    <t>18483</t>
  </si>
  <si>
    <t>Supports initiation of Network-Wide Cancer Survivorship program</t>
  </si>
  <si>
    <t>18485</t>
  </si>
  <si>
    <t>General support for the department of Information Technology and Clinical Informatics</t>
  </si>
  <si>
    <t>18486</t>
  </si>
  <si>
    <t>Supports five Conversation Cafes at the Aphasia Activity Center at MossRehab</t>
  </si>
  <si>
    <t>18174</t>
  </si>
  <si>
    <t>Supports education and research for residents and attending physicians</t>
  </si>
  <si>
    <t>Radiology</t>
  </si>
  <si>
    <t>Ryan Lee</t>
  </si>
  <si>
    <t>18487</t>
  </si>
  <si>
    <t>Academic Affairs Fund</t>
  </si>
  <si>
    <t>To enhance the educational experienes of students from the Philadelphia College of Osteopathic Medicine (PCOM)</t>
  </si>
  <si>
    <t>18488</t>
  </si>
  <si>
    <t>Supports a 12-month program for Central High students who are interested in careers in medicine</t>
  </si>
  <si>
    <t>18078</t>
  </si>
  <si>
    <t>General support for patients and families in the Cancer Center</t>
  </si>
  <si>
    <t>18240</t>
  </si>
  <si>
    <t>Supports lectures and the annual pediatric dental conference</t>
  </si>
  <si>
    <t>32019</t>
  </si>
  <si>
    <t>Fund may be used to pay for materials used for childbirth education programs</t>
  </si>
  <si>
    <t>32034</t>
  </si>
  <si>
    <t>Supports research and education for residents and staff</t>
  </si>
  <si>
    <t>18489</t>
  </si>
  <si>
    <t>Supports retreats for physicians at EMCP and EMCEP</t>
  </si>
  <si>
    <t>Einstein Physicians</t>
  </si>
  <si>
    <t>Steve Sivak</t>
  </si>
  <si>
    <t>18422</t>
  </si>
  <si>
    <t>Supports Jewish Genetic Disease Education and outreach</t>
  </si>
  <si>
    <t>18490</t>
  </si>
  <si>
    <t>to establish a wesbite for people with morbid obesity as well as bariatric and overweight patients and employees.</t>
  </si>
  <si>
    <t>Bariatrics</t>
  </si>
  <si>
    <t>Ramsey Dallal</t>
  </si>
  <si>
    <t>18315</t>
  </si>
  <si>
    <t>Restricted Contributions</t>
  </si>
  <si>
    <t>Funds may be used to purchase tokens, transportation, emergency items, on an as needed basis for patients and their families</t>
  </si>
  <si>
    <t>Social Services</t>
  </si>
  <si>
    <t>Cindy McGlone</t>
  </si>
  <si>
    <t>18377</t>
  </si>
  <si>
    <t>Compassionate Care Fund</t>
  </si>
  <si>
    <t>Supports enhanced hospitality for inpatients and their families on an as needed basis. Funds may be used to puchase food, clothing and other amenities</t>
  </si>
  <si>
    <t>18130</t>
  </si>
  <si>
    <t>Supports research and data collection initiatives</t>
  </si>
  <si>
    <t>18093</t>
  </si>
  <si>
    <t>Supports continuing medical education for staff and residents</t>
  </si>
  <si>
    <t>18491</t>
  </si>
  <si>
    <t>Pride Program Fund</t>
  </si>
  <si>
    <t>General support of the Pride program at EMCP</t>
  </si>
  <si>
    <t>18492</t>
  </si>
  <si>
    <t>Supports network-wide educational opportunities, including breast health awareness, women and children's services, and community outreach programs</t>
  </si>
  <si>
    <t>18552</t>
  </si>
  <si>
    <t>Telehealth Services</t>
  </si>
  <si>
    <t>No protocol - Telehealth 2016 HB</t>
  </si>
  <si>
    <t>Fundraising to benefit Cancer Patients</t>
  </si>
  <si>
    <t>18493</t>
  </si>
  <si>
    <t>Support Camp Independence program at MossRehab</t>
  </si>
  <si>
    <t>18494</t>
  </si>
  <si>
    <t>Monheit Fund</t>
  </si>
  <si>
    <t>Supports Monheit Lecture in Cardiology</t>
  </si>
  <si>
    <t>18495</t>
  </si>
  <si>
    <t>Dellheim Prosthodontics Award</t>
  </si>
  <si>
    <t>Supports the annual Prosthodontics Award of $500 to a resident who exemplifies outstanding prosthodontic skills and practice</t>
  </si>
  <si>
    <t>18496</t>
  </si>
  <si>
    <t>Galman CCHT Fund</t>
  </si>
  <si>
    <t>Supports program development for Complex Coronary Hemodynamics Therapeutics</t>
  </si>
  <si>
    <t>18497</t>
  </si>
  <si>
    <t>Urologic Cancer Research Fund</t>
  </si>
  <si>
    <t>Support urologic cancer screenings and research</t>
  </si>
  <si>
    <t>18498</t>
  </si>
  <si>
    <t>Lechter Award Phys Excellence</t>
  </si>
  <si>
    <t>Support annual Lechter Award for physician excellence</t>
  </si>
  <si>
    <t>General Medicine</t>
  </si>
  <si>
    <t>18499</t>
  </si>
  <si>
    <t>Support research, part-time staffing needs for EMCP EMD and purchase equipment</t>
  </si>
  <si>
    <t>32033</t>
  </si>
  <si>
    <t>Support for patients and families in the NICU. Funds may be used to purchase developmental toys and educational materials</t>
  </si>
  <si>
    <t>18433</t>
  </si>
  <si>
    <t>ED Pediatric Readiness Fund</t>
  </si>
  <si>
    <t>Proceeds from the 2019 SM golf event will help make Einstein's 3 ER (Phila, Montg, EP) pediatric friendly thru the purchase of equip needed to enhance diagnosis, child-friendly supplies and distractions to allow for easier treatment, and provide spec training for clinicians to promote care and comfort.</t>
  </si>
  <si>
    <t>Emergency Medicine &amp; Nursing</t>
  </si>
  <si>
    <t>18567</t>
  </si>
  <si>
    <t>Funds may be used to purchase equipment (retinal cameras), supplies and materials, staffing needs (on-board technicians to operate the technology and perform the screenings), patient care needs, in order to expand in-office service for diabetic patients and improve compliance</t>
  </si>
  <si>
    <t>Neurology &amp; Ophthalmology</t>
  </si>
  <si>
    <t>18086</t>
  </si>
  <si>
    <t>Spiritual care and mindfulness education for patients, families and staff; staff education; support of Jewish holiday observations for patients</t>
  </si>
  <si>
    <t>Chaplaincy</t>
  </si>
  <si>
    <t>Laura Romano</t>
  </si>
  <si>
    <t>18568</t>
  </si>
  <si>
    <t>To support ROR activities for ECHA</t>
  </si>
  <si>
    <t>ECHA Peds Practices</t>
  </si>
  <si>
    <t>18569</t>
  </si>
  <si>
    <t>Moss Compassionate Care Fund</t>
  </si>
  <si>
    <t>Supports Compassionate Care Program at MossRehab and EMCEP</t>
  </si>
  <si>
    <t>Patient Experience</t>
  </si>
  <si>
    <t>Nate Stromberg</t>
  </si>
  <si>
    <t>18570</t>
  </si>
  <si>
    <t>Supports outpatient scheduling and patient navigation in the specialty care practices at Center One and Urology at EMCEP</t>
  </si>
  <si>
    <t>Center One</t>
  </si>
  <si>
    <t>18572</t>
  </si>
  <si>
    <t>Trauma Outreach Program Fund</t>
  </si>
  <si>
    <t>Support Stop the bleed program</t>
  </si>
  <si>
    <t>Steve Chapman</t>
  </si>
  <si>
    <t>18231</t>
  </si>
  <si>
    <t>Marketing</t>
  </si>
  <si>
    <t>Joan Gubernick</t>
  </si>
  <si>
    <t>18050</t>
  </si>
  <si>
    <t>Supports research and innovative programs that enhance the care provided to patients and the community</t>
  </si>
  <si>
    <t>32009</t>
  </si>
  <si>
    <t>General support of the NICU</t>
  </si>
  <si>
    <t>18165</t>
  </si>
  <si>
    <t>Support for Medical Ethics programming and guest lecturers</t>
  </si>
  <si>
    <t>18360</t>
  </si>
  <si>
    <t>General support of the Women's Center at EMCP</t>
  </si>
  <si>
    <t>18061</t>
  </si>
  <si>
    <t>Annual lecture series</t>
  </si>
  <si>
    <t>Neurology</t>
  </si>
  <si>
    <t>18211</t>
  </si>
  <si>
    <t>Supports community outreach, patient education, staff education, events &amp; lectures</t>
  </si>
  <si>
    <t>18111</t>
  </si>
  <si>
    <t>General support for the Department of Psychiatry</t>
  </si>
  <si>
    <t>18094</t>
  </si>
  <si>
    <t>Tuition support or educational materials, speakers or projects to enhance the CPE Program</t>
  </si>
  <si>
    <t>18008</t>
  </si>
  <si>
    <t>Support for expenses related to the Academic Review - annual continuing education course presented primarily to endodontists, and endodontic residents and grad students.</t>
  </si>
  <si>
    <t>18341</t>
  </si>
  <si>
    <t>General expenses related to research in the Department of EM</t>
  </si>
  <si>
    <t>18056</t>
  </si>
  <si>
    <t>General support for the department of Anesthesia</t>
  </si>
  <si>
    <t>Anesthesia</t>
  </si>
  <si>
    <t>Rick Fine</t>
  </si>
  <si>
    <t>18310</t>
  </si>
  <si>
    <t>Old protocol. To support research and education Dept.. Of Radiology</t>
  </si>
  <si>
    <t>18251</t>
  </si>
  <si>
    <t>Supports the Division of Cardiology as determined by the Chairman</t>
  </si>
  <si>
    <t>18299</t>
  </si>
  <si>
    <t>Annual award of $500 to recognize a member of the house staff who best promotes camaraderie and well-being among peers &amp; co-workers</t>
  </si>
  <si>
    <t>18081</t>
  </si>
  <si>
    <t>Supports technology &amp; innovation,  purchase of books, software, materials for cardiology fellowship, residents, students, fellows and faculty</t>
  </si>
  <si>
    <t>18205</t>
  </si>
  <si>
    <t>Support for cancer patients and their families</t>
  </si>
  <si>
    <t>18353</t>
  </si>
  <si>
    <t>Supports resident and staff education, purchase of books, periodicals, computers, audiovisual equipment, academic or educ awards/prizes, travel, and registration fees</t>
  </si>
  <si>
    <t>18206</t>
  </si>
  <si>
    <t>Supports resident and staff education in Radiology at the discretion of the Chair</t>
  </si>
  <si>
    <t>18296</t>
  </si>
  <si>
    <t>to provide general support and ensure vital resources are available for discretionary use by the President and COO of Einstein Medical Center Philadelphia, Einstein Medical Center Elkins Park, MossRehab, Willowcrest, and Center One</t>
  </si>
  <si>
    <t>18292</t>
  </si>
  <si>
    <t>Provides resources, outreach, medical equipment, innovative programming, services and education for breast cancer patients</t>
  </si>
  <si>
    <t>18180</t>
  </si>
  <si>
    <t>General support for the Division of Cardiology</t>
  </si>
  <si>
    <t>18223</t>
  </si>
  <si>
    <t>Supports continuing education and scholarships for nurses at EMCP</t>
  </si>
  <si>
    <t>18233</t>
  </si>
  <si>
    <t>Supports annual academic conference &amp; resident graduation dinner</t>
  </si>
  <si>
    <t>18171</t>
  </si>
  <si>
    <t>Supports integrated diabetes care and provides patients with access to comprehensive diabetes care</t>
  </si>
  <si>
    <t>18320</t>
  </si>
  <si>
    <t>Stanley &amp; Sallie Needles Fund</t>
  </si>
  <si>
    <t>To assist stroke survivors at MossRehab or any other EHN facility</t>
  </si>
  <si>
    <t>EPPI</t>
  </si>
  <si>
    <t>Optholmology</t>
  </si>
  <si>
    <t xml:space="preserve">General </t>
  </si>
  <si>
    <t>Optholmology research</t>
  </si>
  <si>
    <t>Diabetic Fund</t>
  </si>
  <si>
    <t>Was established prior to the arrival of the Director of Research for the purpose of utilizing such funds for research concerned directly or indirectly with Diabetes. This may include equipment, supplies, fellowships, salaries, etc.</t>
  </si>
  <si>
    <t>Nalibotsky Fund</t>
  </si>
  <si>
    <t xml:space="preserve">Dr. Albert Nalibotsky Research Fund or the former Cancer Research Fund at AEMC. </t>
  </si>
  <si>
    <t>PATRONS OF RESEARCH FUND</t>
  </si>
  <si>
    <t>*1958 Deed of Trust - to finance medical research projects including as a cost of a normal % for overhead, pay administration costs, personnel, with a purpose to bring a comprehensive medical research program to AEMC.</t>
  </si>
  <si>
    <t>Core Lab/ORTD</t>
  </si>
  <si>
    <t>Mary Klein</t>
  </si>
  <si>
    <t>ROSENAU FUND</t>
  </si>
  <si>
    <t xml:space="preserve">Dr. Pressman using for Cardiac research &amp; education </t>
  </si>
  <si>
    <t>HEART DISEASE DAROFF FUND</t>
  </si>
  <si>
    <t>original bequest under the Will of the late Louis Hookerman restricted for heart disease research at the Southern Division (1966)</t>
  </si>
  <si>
    <t>John Handal Orthopaedic Bioeng</t>
  </si>
  <si>
    <t>Ortho research</t>
  </si>
  <si>
    <t>NMA Research-Capkin</t>
  </si>
  <si>
    <t>Fund used by Medicine - Capkin's membership dues</t>
  </si>
  <si>
    <t>Renal Lab Fund</t>
  </si>
  <si>
    <t xml:space="preserve"> Renal Laboratory Research Fund. Fund purpose - to best advance in the areas of renal research and dialysis research program at AEMC; to support pilot research programs, purchasing of the equipment for research and developmentof projects not primarily related to clinical patient care (1970)</t>
  </si>
  <si>
    <t>Organ Transplant Fund</t>
  </si>
  <si>
    <t>Transplant/Surgery</t>
  </si>
  <si>
    <t>Milton Newman Fund</t>
  </si>
  <si>
    <t>Milton Newman's $100K gift in 1991 was for echo-cardiographic imaging systems for the Division of Cardiology</t>
  </si>
  <si>
    <t>AMBULANCE/MEDICAL COMMAND</t>
  </si>
  <si>
    <t>EM research</t>
  </si>
  <si>
    <t>DAVID P. KLEINMAN MEMORIAL FND</t>
  </si>
  <si>
    <t>to be used on research in the area of motor system disease - Division of Neurosensory Sciences</t>
  </si>
  <si>
    <t>HARRY J. GELSMAN MEMORIAL FUND</t>
  </si>
  <si>
    <t xml:space="preserve">Estate of Ida G. Gelsman gift to establish a perpetual fund to memorialize the name of Harry J. Gelsman and income to be used restrictively for medical research at the discretion of the Trustees. </t>
  </si>
  <si>
    <t>KAPNEK CHARITABLE TRUST FUND</t>
  </si>
  <si>
    <t>to support ongoing research in the detection of breast cancer</t>
  </si>
  <si>
    <t>Louis Weisberg Memorial Fund</t>
  </si>
  <si>
    <t>Neonatalogy Division Research Fund - Dr. Schutzman &amp; Dr. Irigoyen</t>
  </si>
  <si>
    <t>Neonatalogy</t>
  </si>
  <si>
    <t>RHEUMATOLOGY RESEARCH FUND</t>
  </si>
  <si>
    <t>to support rheumatology research</t>
  </si>
  <si>
    <t>Rheumatology</t>
  </si>
  <si>
    <t>Irene Tan</t>
  </si>
  <si>
    <t>OSTEOPOROSIS RESEA FND-EPSTEIN</t>
  </si>
  <si>
    <t>Dvision of Endocrinology for research in osteoporosis</t>
  </si>
  <si>
    <t>CORE LABORATORY SUPPORT</t>
  </si>
  <si>
    <t>Gordon Core Lab Fund established in the 80s to provide a centralized place for biomedical research in all departments of AEMC (Miriam Gordon's estate gift)</t>
  </si>
  <si>
    <t>DISCRETIONARY RESRCH FND-Jaspa</t>
  </si>
  <si>
    <t>Discretionary fund-research</t>
  </si>
  <si>
    <t>HUM GENOME PROJ-MARCH OF DIMES</t>
  </si>
  <si>
    <t xml:space="preserve">Germantown Hospital old March of Dimes grant to improve maternity services and provide additional resources to meet the special needs of the growing maternity population, counseling services and education. </t>
  </si>
  <si>
    <t>Dr. Milton A. Wohl Fund for Resident Research in Orthopaedic Su</t>
  </si>
  <si>
    <t>to provide support for research projects in the Department of Orthopaedic Surgery.</t>
  </si>
  <si>
    <t>W.O.M.E.N. USA FUND</t>
  </si>
  <si>
    <t>ORTHOPEDIC FUND</t>
  </si>
  <si>
    <t>ESTHER STIFFEL MEM</t>
  </si>
  <si>
    <t>MARTIN J FARBER FUND</t>
  </si>
  <si>
    <t>EPS GENERAL FUND</t>
  </si>
  <si>
    <t>JOHN MULLICAN TRUST</t>
  </si>
  <si>
    <t>HOSPICE PROGRAM</t>
  </si>
  <si>
    <t>HEMATOLOGY FUND</t>
  </si>
  <si>
    <t>SURGERY DEVELOPMENT</t>
  </si>
  <si>
    <t>W&amp;M MENIN AWARD FUND</t>
  </si>
  <si>
    <t>VOLUNTEERS FUND</t>
  </si>
  <si>
    <t>MOSSREHAB ART SHOW</t>
  </si>
  <si>
    <t>PHARMACY DEPT. FUND</t>
  </si>
  <si>
    <t>NEPHROLOGY FUND</t>
  </si>
  <si>
    <t>MITNICK UROLOGY SPF</t>
  </si>
  <si>
    <t>FRIDENBERG TRUST</t>
  </si>
  <si>
    <t>EINSTEIN AUXILIARY</t>
  </si>
  <si>
    <t>DAVID R MERANZE FUND</t>
  </si>
  <si>
    <t>HARRY GOLDBERG FUND</t>
  </si>
  <si>
    <t>Adopt-a-Patient Fund</t>
  </si>
  <si>
    <t>SEPA READS</t>
  </si>
  <si>
    <t>Reach out and Read</t>
  </si>
  <si>
    <t>CATCH</t>
  </si>
  <si>
    <t>Small Miracles 2021</t>
  </si>
  <si>
    <t>AES13-eMedonline</t>
  </si>
  <si>
    <t>RESEARCH FUND</t>
  </si>
  <si>
    <t>SSD - NURSING</t>
  </si>
  <si>
    <t>FOM APHASIA CENTER</t>
  </si>
  <si>
    <t>KRANCER FUND (IMET)</t>
  </si>
  <si>
    <t>David Loeb,Jr. Fund</t>
  </si>
  <si>
    <t>CAPLAN FUND</t>
  </si>
  <si>
    <t>SIDNEY NEUMANN FUND</t>
  </si>
  <si>
    <t>OBERDORFER FUND</t>
  </si>
  <si>
    <t>Morris M Levine Fund</t>
  </si>
  <si>
    <t>PERMANENT ENDOWMENT</t>
  </si>
  <si>
    <t>EARL MARMAR FUND</t>
  </si>
  <si>
    <t>PED DEPARTMENT</t>
  </si>
  <si>
    <t>N.D. ICU FUND</t>
  </si>
  <si>
    <t>AES16-Who I Am!</t>
  </si>
  <si>
    <t>Dylan Singer Fund</t>
  </si>
  <si>
    <t>Walk thru the Park</t>
  </si>
  <si>
    <t>Food Insecurity</t>
  </si>
  <si>
    <t>Spiritual Care Fund</t>
  </si>
  <si>
    <t>AES22-While You Wait</t>
  </si>
  <si>
    <t>MARKETING DEPT FUND</t>
  </si>
  <si>
    <t>VHD Program Growth</t>
  </si>
  <si>
    <t>CPE PROGRAM</t>
  </si>
  <si>
    <t>PROMISE FUND</t>
  </si>
  <si>
    <t>HEART INSTITUTE FUND</t>
  </si>
  <si>
    <t>GUTMAN DIABETES FUND</t>
  </si>
  <si>
    <t>LILLIAN C ROSENBERG MEM</t>
  </si>
  <si>
    <t>MAY FLEISHER ROSENBURG</t>
  </si>
  <si>
    <t>BENJAMIN GREENSPAN MEM</t>
  </si>
  <si>
    <t>ABR RECHTMAN M.D. MEM</t>
  </si>
  <si>
    <t>Liver Disease &amp; Transplant Lec</t>
  </si>
  <si>
    <t>GASTROENTEROLOGY ED FUND</t>
  </si>
  <si>
    <t>NEUROSNSRY SCI DEPT ENHANCE FD</t>
  </si>
  <si>
    <t>ROBERT SOMERS,Chair of Surgery</t>
  </si>
  <si>
    <t>LURIA MEDICAL LIBRARY</t>
  </si>
  <si>
    <t>CHERNOFF FD FOR ENDOCRINOLOGY</t>
  </si>
  <si>
    <t>GENERAL PHARMACEUTICAL ED FD</t>
  </si>
  <si>
    <t>THE ALFRED KATZ RENAL FUND</t>
  </si>
  <si>
    <t>Behrend Library and Media Cent</t>
  </si>
  <si>
    <t>DIVISION OF MEDICINE ED</t>
  </si>
  <si>
    <t>G&amp;R STEVENS MEM FD-PT ADVOCAC</t>
  </si>
  <si>
    <t>RENEE DISSIN MEM STROKE FD</t>
  </si>
  <si>
    <t>Healthcare Needs of Women</t>
  </si>
  <si>
    <t>ECP Complex Care Managmnt Prog</t>
  </si>
  <si>
    <t>FOM FUNDRAISING &amp; GIFT SHOP-EP</t>
  </si>
  <si>
    <t>Center for Spec Oper &amp; Train</t>
  </si>
  <si>
    <t>EDUCATIONAL VIDEO LIBRARY</t>
  </si>
  <si>
    <t>RESIDENT'S EDUCATION FUND</t>
  </si>
  <si>
    <t>ROBERT KALOUSTIAN FUND</t>
  </si>
  <si>
    <t>WOMENS LEAGUE FOR MED RESEARCH</t>
  </si>
  <si>
    <t>PAUL J JOHNSON CHAIR OF MED</t>
  </si>
  <si>
    <t>EMERG DEPT SOC SRV SAFETY FUND</t>
  </si>
  <si>
    <t>ESTATE OF MAURICE ELKINS</t>
  </si>
  <si>
    <t>IRENE FAGAN ADOLESCENT UNIT FD</t>
  </si>
  <si>
    <t>HARVEST HLTH -CHRONIC DIS SELF</t>
  </si>
  <si>
    <t>Education Fund for Nurses</t>
  </si>
  <si>
    <t>PEDIATRIC NEURO DEV FND-WRIGHT</t>
  </si>
  <si>
    <t>J STANLEY COHEN  OB-GYN FUND</t>
  </si>
  <si>
    <t>Barry Freedman Lecture Fund</t>
  </si>
  <si>
    <t>JHS RISK MGMNT INCENTIVE AWARD</t>
  </si>
  <si>
    <t>DENTAL SPECIAL FUNCTION</t>
  </si>
  <si>
    <t>FPC-TEEN HEALTH RISK RED PROG</t>
  </si>
  <si>
    <t>LOUIS B SCHATZ MEM FUND</t>
  </si>
  <si>
    <t>Freda Kraftsow Sacks Fam Res C</t>
  </si>
  <si>
    <t>INTERNAL MEDICINE RESIDENCY FD</t>
  </si>
  <si>
    <t>BREAST CANCER RSRCH AND ED FD</t>
  </si>
  <si>
    <t>ALLAN ARBETER, MD LECTURESHIP</t>
  </si>
  <si>
    <t>Horace Loeb Social Services</t>
  </si>
  <si>
    <t>PHILADELPHIA UNIVERSITY</t>
  </si>
  <si>
    <t>CHARTAN ENDODONTIC MEM FUND</t>
  </si>
  <si>
    <t>Reuben&amp;Mollie Gordon Palliativ</t>
  </si>
  <si>
    <t>S. LEVINE, MD SURGICAL LECTURE</t>
  </si>
  <si>
    <t>General Practice Fund</t>
  </si>
  <si>
    <t>I.B Bender,DMD Endodontic Fund</t>
  </si>
  <si>
    <t>Commnty Outreach &amp; Engagmt Fd</t>
  </si>
  <si>
    <t>LAB CLINICAL EDUCATION FUND</t>
  </si>
  <si>
    <t>CARDIAC CATHETERIZATION LAB FD</t>
  </si>
  <si>
    <t>ALBERT KRAFTSOW MEMORIAL FUND</t>
  </si>
  <si>
    <t>FUND FOR THE FRAIL ELDERLY</t>
  </si>
  <si>
    <t>DEVELOPMENT CLEARING ACCOUNT</t>
  </si>
  <si>
    <t>On-Call Toxicological Consulta</t>
  </si>
  <si>
    <t>Dept of Emergency Servic Discr</t>
  </si>
  <si>
    <t>Harriet Bernstein Fd for Multi</t>
  </si>
  <si>
    <t>Physician Assistants-Residents</t>
  </si>
  <si>
    <t>NEONATAL INTENSIVE CARE ED FD</t>
  </si>
  <si>
    <t>Infectious Disease Fellows Fun</t>
  </si>
  <si>
    <t>SEYMOUR ALBERT LIBRARY FD-ORTH</t>
  </si>
  <si>
    <t>Kruger Transplant Fellow Educa</t>
  </si>
  <si>
    <t>VOLUNTEER/CHAPLAINCY UNIFRM FD</t>
  </si>
  <si>
    <t>Reba Azoff Fnd for Nursing Edu</t>
  </si>
  <si>
    <t>NURSING ED - UNIT ED/RESEARCH</t>
  </si>
  <si>
    <t>HERBERT S. WAXMAN, MD LECTURE</t>
  </si>
  <si>
    <t>DR  BRYLAWSKI MEMORIAL FUND</t>
  </si>
  <si>
    <t>Think First Einstein-Injury Pr</t>
  </si>
  <si>
    <t>Fun and Fit through Play</t>
  </si>
  <si>
    <t>Radiation Oncology Sp Purp Fd</t>
  </si>
  <si>
    <t>3 Steps to Good Breast Health</t>
  </si>
  <si>
    <t>Altman Chair of Endocrinology</t>
  </si>
  <si>
    <t>Helen Wineland Fund-Prior Year</t>
  </si>
  <si>
    <t>Roland D Lucas,MD Memorial Fnd</t>
  </si>
  <si>
    <t>Klehr Fund for Victor Center</t>
  </si>
  <si>
    <t>IRWIN J FREEDMAN MEM LECTURE</t>
  </si>
  <si>
    <t>Centering-Strong Start</t>
  </si>
  <si>
    <t>SMALL MIRACLES GOLF TOURNAMENT</t>
  </si>
  <si>
    <t>TRAUMA PROGRAM REVENUE</t>
  </si>
  <si>
    <t>HIV OUTPATIENT CLINIC-GIM LIM</t>
  </si>
  <si>
    <t>Einstein-CPC Benefit Navigator</t>
  </si>
  <si>
    <t>HOME DIALYSIS EDUCATION FUND</t>
  </si>
  <si>
    <t>The Sachs Conservatory</t>
  </si>
  <si>
    <t>Prostate Cancer Support</t>
  </si>
  <si>
    <t>Moss Community Falls&amp;Injury pr</t>
  </si>
  <si>
    <t>BELMONT HOUSE SCHOLARSHIP FUND</t>
  </si>
  <si>
    <t>Kenneth B Schwartz Ctr Rounds</t>
  </si>
  <si>
    <t>SONIA STUPNIKER, MD FUND</t>
  </si>
  <si>
    <t>Iris Schwartz Cancer Fund</t>
  </si>
  <si>
    <t>Interventional Cardiology Conf</t>
  </si>
  <si>
    <t>MEDICAL STAFF APPLICATION FEES</t>
  </si>
  <si>
    <t>Community Practice Center Prog</t>
  </si>
  <si>
    <t>Prevention of JGD Fund</t>
  </si>
  <si>
    <t>Cancer Survivorship Program</t>
  </si>
  <si>
    <t>Victor&amp;Joan Johnson Chair IT</t>
  </si>
  <si>
    <t>Connie's Cafes for Aphasia Ctr</t>
  </si>
  <si>
    <t>HAROLD J ISARD RDLGY ED &amp; RSRC</t>
  </si>
  <si>
    <t>Rudman Medical Career Prep Prg</t>
  </si>
  <si>
    <t>Ryan Residency Training Progra</t>
  </si>
  <si>
    <t>CANCER CENTER PATIENT SUPPORT</t>
  </si>
  <si>
    <t>MORRIS KELNER DENTISTRY FUND</t>
  </si>
  <si>
    <t>CHILDBIRTH EDUCATION CLASSES</t>
  </si>
  <si>
    <t>OB / GYN RESIDENT EDUCATION</t>
  </si>
  <si>
    <t>Kittner Physician Training Fun</t>
  </si>
  <si>
    <t>Kraftsow-Kogan Obesity Ed Fund</t>
  </si>
  <si>
    <t>SOCIAL SVCS DISCRETIONARY FD</t>
  </si>
  <si>
    <t>DRUG ABUSE WARNING NTWRK-DAWN</t>
  </si>
  <si>
    <t>Continuing Medical Education</t>
  </si>
  <si>
    <t>Janet Lewin Fund for Patient E</t>
  </si>
  <si>
    <t>Camp Independence Fund</t>
  </si>
  <si>
    <t>Emerg Med Research Fund</t>
  </si>
  <si>
    <t>NICU - PEDAL FOR PREEMIES FUND</t>
  </si>
  <si>
    <t>Breast Feedin/Pregnancy Suppor</t>
  </si>
  <si>
    <t>Retinopathy Screening Supp Fnd</t>
  </si>
  <si>
    <t>Integrated Behavioral Health</t>
  </si>
  <si>
    <t>Reach Out and Read ECHA Fund</t>
  </si>
  <si>
    <t>Russian Language Spec Care Coo</t>
  </si>
  <si>
    <t>HIV Education Program</t>
  </si>
  <si>
    <t>Student Support Services</t>
  </si>
  <si>
    <t>COVID-19 Transport &amp; Language</t>
  </si>
  <si>
    <t>Physician Engagement Fund</t>
  </si>
  <si>
    <t>Transportation Fund Cancer Cen</t>
  </si>
  <si>
    <t>ALBERT EINSTEIN SOCIETY</t>
  </si>
  <si>
    <t>Care Coord for Vulner Children</t>
  </si>
  <si>
    <t>"I CAN" CHILD CARE FUND ND</t>
  </si>
  <si>
    <t>GERSHENFELD MEM ETHICS LECTURE</t>
  </si>
  <si>
    <t>WOMENS CTR-M LOUISE SALTZMAN</t>
  </si>
  <si>
    <t>ARNOLD BANK NEUROLOGY LECTURE</t>
  </si>
  <si>
    <t>KIDNEY/PANCREAS TRNSPLNT ED FD</t>
  </si>
  <si>
    <t>DEPARTMENT OF PSYCHIATRY</t>
  </si>
  <si>
    <t>ACADEMIC REVIEW-ENDODONTOLOGY</t>
  </si>
  <si>
    <t>UNRESTRICTED RESEARCH ACCOUNT</t>
  </si>
  <si>
    <t>WOMEN IN NEED 4 / KOMEN GRANT</t>
  </si>
  <si>
    <t>ANESTHESIA GENERAL FUND</t>
  </si>
  <si>
    <t>SHAPIRO NUC MED RSRCH &amp; ED FD</t>
  </si>
  <si>
    <t>NONINV CARDIAC UNIT CAPITAL FD</t>
  </si>
  <si>
    <t>RESIDENT RSRCH PPR AWARDS FD</t>
  </si>
  <si>
    <t>CARDIOLOGY FELLOWS FUND</t>
  </si>
  <si>
    <t>JANYCE MCMULLEN MEMORIAL FUND</t>
  </si>
  <si>
    <t>WILLIAM HERRING, MD FUND</t>
  </si>
  <si>
    <t>JAY MACMORAN,MD SCHOLARSHIP FD</t>
  </si>
  <si>
    <t>President's Fund - Urban Core</t>
  </si>
  <si>
    <t>LOUIS/FLORENCE FEDER NRSING ED</t>
  </si>
  <si>
    <t>MAX &amp; ANNA FOGEL MEM CONF FD</t>
  </si>
  <si>
    <t>SOCIAL SERVICE FUND EQUITY</t>
  </si>
  <si>
    <t>Gait Lab Orth Dev &amp; Educ Fund</t>
  </si>
  <si>
    <t>ANDREW ZACHARY WALD FUND</t>
  </si>
  <si>
    <t>Drucker Brain Injury Fund</t>
  </si>
  <si>
    <t>PHYSICAL THERAPY WORKSHOP</t>
  </si>
  <si>
    <t>SPINA BIFIDA - DR. TORRES YR 1</t>
  </si>
  <si>
    <t>E. Elias Clubhouse Fund</t>
  </si>
  <si>
    <t>MossRehab Admin Discretionary</t>
  </si>
  <si>
    <t>Amputation Rehab Education Fnd</t>
  </si>
  <si>
    <t>MOSS REHAB/DBIC NJ PROGRAMS</t>
  </si>
  <si>
    <t>STROKE FUND - MOSS REHAB</t>
  </si>
  <si>
    <t>CAROLE KANNY EDUCATION FUND AT</t>
  </si>
  <si>
    <t>JOHN LLOYD FUND FOR DRUCKER PA</t>
  </si>
  <si>
    <t>Pearl &amp; Martin Kaplan Fund</t>
  </si>
  <si>
    <t>JANE MATTSON BRAIN INJURY FUND</t>
  </si>
  <si>
    <t>BRANDMAN PULMONARY FUND</t>
  </si>
  <si>
    <t>GOLDMAN PEDIATRIC FUND</t>
  </si>
  <si>
    <t>NORMAN CONSTANTINE FUND</t>
  </si>
  <si>
    <t>KARDON PEDIATRIC FUND</t>
  </si>
  <si>
    <t>Living Beyond Disabilities Fnd</t>
  </si>
  <si>
    <t>ADVANCED DAILY LIVING</t>
  </si>
  <si>
    <t>The Reta Eisenberg Fund</t>
  </si>
  <si>
    <t>Patricial Boye Memorial Fund</t>
  </si>
  <si>
    <t>Haas Chair of Physical Med &amp; R</t>
  </si>
  <si>
    <t>Neurological Maintenance Progr</t>
  </si>
  <si>
    <t>Kahn Scholarship Fd for Aphasi</t>
  </si>
  <si>
    <t>Shrier Family Rehab Lecture Se</t>
  </si>
  <si>
    <t>Low Vision Rehabilitation Fund</t>
  </si>
  <si>
    <t>Kahn Aphasia Communication&amp;Out</t>
  </si>
  <si>
    <t>Klein Family Parkinson's Centr</t>
  </si>
  <si>
    <t>Motor Control Analysis Lab Fnd</t>
  </si>
  <si>
    <t>Eisenberg Community Fund</t>
  </si>
  <si>
    <t>SCI Safe Transition to Home Pr</t>
  </si>
  <si>
    <t>Daniel Bell Safe Trans Home</t>
  </si>
  <si>
    <t>Accounting Unit</t>
  </si>
  <si>
    <t>Cancer Center</t>
  </si>
  <si>
    <t>Women &amp; Children</t>
  </si>
  <si>
    <t>Orthopedics/Medicine</t>
  </si>
  <si>
    <t>Cancer Center/Oncology</t>
  </si>
  <si>
    <t>Heart &amp; Vasculor</t>
  </si>
  <si>
    <t>PM&amp;R</t>
  </si>
  <si>
    <t>Moss</t>
  </si>
  <si>
    <t>Division</t>
  </si>
  <si>
    <t>Left Visual attent in Right He</t>
  </si>
  <si>
    <t>Cost &amp; Reward Values in Parkin</t>
  </si>
  <si>
    <t>Upregulating action semantics</t>
  </si>
  <si>
    <t>Static &amp; Dynamic est in upper</t>
  </si>
  <si>
    <t>AES17--Early Pal Car HCC Trtmt</t>
  </si>
  <si>
    <t>AES17-Outcome Life Part Aphsia</t>
  </si>
  <si>
    <t>AES17-CRBP-1 &amp; Onco DX DCIS</t>
  </si>
  <si>
    <t>AES18-Non-dipping Nocturnal Bl</t>
  </si>
  <si>
    <t>AES18-Utility Trans Elastgrphy</t>
  </si>
  <si>
    <t>AES18-Sildenafil vs Alprostadi</t>
  </si>
  <si>
    <t>AES19-Caregivr Quality of Life</t>
  </si>
  <si>
    <t>AES19-Devlpmnt Chatbot TBI</t>
  </si>
  <si>
    <t>AES19-Advrse Childhood Exp</t>
  </si>
  <si>
    <t>AES19-Music ED Wait Time</t>
  </si>
  <si>
    <t>AES19-Tisse Micro-Array CD8+T</t>
  </si>
  <si>
    <t>AES19-Tisse Micro-Array</t>
  </si>
  <si>
    <t>AES20-Intrmusc Inj for Headach</t>
  </si>
  <si>
    <t>AES20-Osteo Manip Treatmnt</t>
  </si>
  <si>
    <t>AES20-Dev &amp; Test MaPE</t>
  </si>
  <si>
    <t>AES20-Electro Spch Err Monitrn</t>
  </si>
  <si>
    <t>AES20-Antimicro 3D Printed Obj</t>
  </si>
  <si>
    <t>AES20-Serum Ferritin Level</t>
  </si>
  <si>
    <t>AES20-Aroma Ther Periop Settng</t>
  </si>
  <si>
    <t>AES20-Workg Force Sutre Anchrs</t>
  </si>
  <si>
    <t>AES21-Sp Entrainmt Aphasia</t>
  </si>
  <si>
    <t>AES21- Assoc btween LV and RV</t>
  </si>
  <si>
    <t>AES21- Cog &amp; Neuro Mech Arm</t>
  </si>
  <si>
    <t>AES21- Determnts Nav Ability</t>
  </si>
  <si>
    <t>AES21- Advrs Child Exp TBI</t>
  </si>
  <si>
    <t>AES21- Use ePPE Red Path Expos</t>
  </si>
  <si>
    <t>AES22-Intrvntn Uncntrlld Diab</t>
  </si>
  <si>
    <t>AES - 22 Reinforcement Learnin</t>
  </si>
  <si>
    <t>AES-22 Grp Well Chld Care Effc</t>
  </si>
  <si>
    <t>AES22 -Pediatrc Res Perception</t>
  </si>
  <si>
    <t>AES22-Cell cult media condtion</t>
  </si>
  <si>
    <t>Undist Real Loss-Impairment</t>
  </si>
  <si>
    <t>Undist Real Loss Impairm-Moss</t>
  </si>
  <si>
    <t>AES05- POWER TO THE PEOPLE</t>
  </si>
  <si>
    <t>AES13-Disability Etiquette Vid</t>
  </si>
  <si>
    <t>AES15-Centering Parenting</t>
  </si>
  <si>
    <t>AES16-Einstein Center for Clea</t>
  </si>
  <si>
    <t>AES16-Electronically Generated</t>
  </si>
  <si>
    <t>AES16-Opioid-Induced Respirato</t>
  </si>
  <si>
    <t>AES17-Collaborative Initiative</t>
  </si>
  <si>
    <t>AES17-Einstein Farm  to Family</t>
  </si>
  <si>
    <t>AES17-Recognize RX-Revive</t>
  </si>
  <si>
    <t>AES17-Tran Prog Youth Sp Needs</t>
  </si>
  <si>
    <t>AES17-UNITE:Innov Stream Pregn</t>
  </si>
  <si>
    <t>AES18-Back to Life Fntnl Recov</t>
  </si>
  <si>
    <t>AES18-IOP for Liver Transplant</t>
  </si>
  <si>
    <t>AES18-Red Heart Failure Readm</t>
  </si>
  <si>
    <t>AES18-Robotic Assist Gait Trng</t>
  </si>
  <si>
    <t>AES18-Role Comm Paramed</t>
  </si>
  <si>
    <t>AES18-Therapeutic Respons Team</t>
  </si>
  <si>
    <t>AES20-AKI Reduction in Postop</t>
  </si>
  <si>
    <t>AES20-Bridge to Recovery: CPS</t>
  </si>
  <si>
    <t>AES20-Comprehensive GI Motilit</t>
  </si>
  <si>
    <t>AES20-Doula Support for Labori</t>
  </si>
  <si>
    <t>AES20-Einstein's Pride Educati</t>
  </si>
  <si>
    <t>AES20-Mobile In-Situ Simulatio</t>
  </si>
  <si>
    <t>AES20-Willowcrest Transitional</t>
  </si>
  <si>
    <t>AES22-AI to Enhanc Polyp Detec</t>
  </si>
  <si>
    <t>AES22-Augmntv Means Comm ICU</t>
  </si>
  <si>
    <t>AES22-Bridg ED-OP AUD Therapy</t>
  </si>
  <si>
    <t>AES22-Groom, Glow &amp; Grow</t>
  </si>
  <si>
    <t>AES22-Learng Bridge Advcy Prog</t>
  </si>
  <si>
    <t>AES22-Naloxone Rescue Project</t>
  </si>
  <si>
    <t>AES22-Pt Cntrd Sup Care Edu</t>
  </si>
  <si>
    <t>AES22-Standrd Pat Teach Resid</t>
  </si>
  <si>
    <t>AES22-Traing &amp; Ed Lvg PP Aphas</t>
  </si>
  <si>
    <t>AES-Quality Improv Seed Gran</t>
  </si>
  <si>
    <t>Accounting</t>
  </si>
  <si>
    <t>Departmental Fund</t>
  </si>
  <si>
    <t>Research</t>
  </si>
  <si>
    <t>Abramson Emegrency Dept Fund</t>
  </si>
  <si>
    <t>Mother's Resource Center-EMCM</t>
  </si>
  <si>
    <t>Homecare Hospice Fund</t>
  </si>
  <si>
    <t>Tornetta School of Anesthesia</t>
  </si>
  <si>
    <t>EMCM Cancer Center Fund</t>
  </si>
  <si>
    <t>EMCM Cardiology Fund</t>
  </si>
  <si>
    <t>EMCM Centering Pregnancy Progr</t>
  </si>
  <si>
    <t>EMCM Employee Activities Fund</t>
  </si>
  <si>
    <t>EMCM Family Practice Fund</t>
  </si>
  <si>
    <t>EMCM Gestational Diabetes Fund</t>
  </si>
  <si>
    <t>EMCM Maternal &amp; Child Care Cen</t>
  </si>
  <si>
    <t>EMCM Pharmacy Fund</t>
  </si>
  <si>
    <t>EMCM Volunteer Fund</t>
  </si>
  <si>
    <t>EMCM Emergency Department Fund</t>
  </si>
  <si>
    <t>Jane &amp; Leornard Korman Garden</t>
  </si>
  <si>
    <t>EMCM Discretionary Nurse Ed Fd</t>
  </si>
  <si>
    <t>Cancer Surviviorship Program</t>
  </si>
  <si>
    <t>Korean &amp; Asian Indian Initiati</t>
  </si>
  <si>
    <t>Ann Tornetta Nursing Educ Fund</t>
  </si>
  <si>
    <t>AES18-Nitrous Oxide Labor Pain</t>
  </si>
  <si>
    <t>President's Fund at EMCM</t>
  </si>
  <si>
    <t>Genuardi  Holistic NICU Fund</t>
  </si>
  <si>
    <t>Genuardi Maternal Health Ctr</t>
  </si>
  <si>
    <t>AES20-Neonatal Abstinence Synd</t>
  </si>
  <si>
    <t>AES20-Improving Health Literac</t>
  </si>
  <si>
    <t>Reach Out and Read EMCM Fund</t>
  </si>
  <si>
    <t>B Duffy Qualty &amp; Pant Safty Fd</t>
  </si>
  <si>
    <t>John D MacLeod Award Fund</t>
  </si>
  <si>
    <t>EMCM Compassionate Care Fund</t>
  </si>
  <si>
    <t>Michaud Lecture in Nursing</t>
  </si>
  <si>
    <t>Cardiac Central Monitoring Uni</t>
  </si>
  <si>
    <t>EMCM Nurse Fam Prtnrship Fund</t>
  </si>
  <si>
    <t>Berton&amp;Sally Korman Prize Fund</t>
  </si>
  <si>
    <t>Ann'l Beth Duffy Residnt Award</t>
  </si>
  <si>
    <t>EMCM Nicholas Karabots Fund</t>
  </si>
  <si>
    <t>EMCM Pain Management Fund</t>
  </si>
  <si>
    <t>EMCM Lung Cancer Pt Support Fd</t>
  </si>
  <si>
    <t>AES22-Postpartum Pelvic Prog</t>
  </si>
  <si>
    <t>AES22-Penicillin Allrgy Assess</t>
  </si>
  <si>
    <t>AES22-ICU MOVE</t>
  </si>
  <si>
    <t>AES22-What's Cooking at EMCM</t>
  </si>
  <si>
    <t>EMCM PQC Award Fund</t>
  </si>
  <si>
    <t>EMCM Music Therapy Prog Fund</t>
  </si>
  <si>
    <t>EMCM</t>
  </si>
  <si>
    <t>Product #</t>
  </si>
  <si>
    <t>Company</t>
  </si>
  <si>
    <t>Name</t>
  </si>
  <si>
    <t>HIERARCHY</t>
  </si>
  <si>
    <t>Description</t>
  </si>
  <si>
    <t>Active Status</t>
  </si>
  <si>
    <t>GLN-POSTING-FLAG-XLT</t>
  </si>
  <si>
    <t>GLN-CHART-SECTION-XLT</t>
  </si>
  <si>
    <t>AEMC (Unrestricted)</t>
  </si>
  <si>
    <t>Division -Cost Center</t>
  </si>
  <si>
    <t>Balance Sheet</t>
  </si>
  <si>
    <t>A</t>
  </si>
  <si>
    <t>Posting</t>
  </si>
  <si>
    <t>BS</t>
  </si>
  <si>
    <t>NPSR - Acute</t>
  </si>
  <si>
    <t>IS</t>
  </si>
  <si>
    <t>NPSR - Germantown</t>
  </si>
  <si>
    <t>Oth Rev - Acute</t>
  </si>
  <si>
    <t>Oth Rev - Germantown</t>
  </si>
  <si>
    <t>Contingency Vac Factor-TB</t>
  </si>
  <si>
    <t>Administration -TB</t>
  </si>
  <si>
    <t>Admin-Ortho -TB</t>
  </si>
  <si>
    <t>Medical Staff And Cme -TB</t>
  </si>
  <si>
    <t>Admin-PM&amp;R -TB</t>
  </si>
  <si>
    <t>Contingency -TB</t>
  </si>
  <si>
    <t>Student Affairs Contra -TB</t>
  </si>
  <si>
    <t>Contingency SOS -TB</t>
  </si>
  <si>
    <t>Student Affairs -TB</t>
  </si>
  <si>
    <t>Contingency BF -TB</t>
  </si>
  <si>
    <t>Workforce Planning -TB</t>
  </si>
  <si>
    <t>Contingency GB -TB</t>
  </si>
  <si>
    <t>Contingency I.T. -TB</t>
  </si>
  <si>
    <t>AEHN Management Fee -TB</t>
  </si>
  <si>
    <t>IS - ITWorks -TB</t>
  </si>
  <si>
    <t>IS Incident Claims -TB</t>
  </si>
  <si>
    <t>IS AECIS -TB</t>
  </si>
  <si>
    <t>IS Contra -TB</t>
  </si>
  <si>
    <t>IS - Server Techology -TB</t>
  </si>
  <si>
    <t>IS-Non Clinical Apps -TB</t>
  </si>
  <si>
    <t>IS-Training -TB</t>
  </si>
  <si>
    <t>IS - Data Center -TB</t>
  </si>
  <si>
    <t>IS-Revenue Cycle -TB</t>
  </si>
  <si>
    <t>IS-Sys Dvlpmt &amp; ERP Admin -TB</t>
  </si>
  <si>
    <t>Executive Office -GT</t>
  </si>
  <si>
    <t>AEHN Management Fee -GT</t>
  </si>
  <si>
    <t>IS-Security Administration -TB</t>
  </si>
  <si>
    <t>IS-Administration -TB</t>
  </si>
  <si>
    <t>IS-Informatics -TB</t>
  </si>
  <si>
    <t>IS - Help Desk -TB</t>
  </si>
  <si>
    <t>IS-Clinical Apps -TB</t>
  </si>
  <si>
    <t>IS-Desktop -TB</t>
  </si>
  <si>
    <t>Capitalized IT Works- TB</t>
  </si>
  <si>
    <t>IT Works-Other -TB</t>
  </si>
  <si>
    <t>Admissions -TB</t>
  </si>
  <si>
    <t>Physician Liaison EMCP -TB</t>
  </si>
  <si>
    <t>Fringe Benefits -TB</t>
  </si>
  <si>
    <t>Salary Fringe Accrual-TB</t>
  </si>
  <si>
    <t>RIF-TB</t>
  </si>
  <si>
    <t>IS-Web Dvlpmt &amp; DB Mgt -TB</t>
  </si>
  <si>
    <t>Fringe Benefits -GT</t>
  </si>
  <si>
    <t>Salary Fringe Accrual -GT</t>
  </si>
  <si>
    <t>RIF -GT</t>
  </si>
  <si>
    <t>Depreciation - Bldg -TB</t>
  </si>
  <si>
    <t>Depreciation - Mov Equip -TB</t>
  </si>
  <si>
    <t>Depreciation - Bldg -GT</t>
  </si>
  <si>
    <t>Depreciation - Mov Equip -GT</t>
  </si>
  <si>
    <t>Insurance -TB</t>
  </si>
  <si>
    <t>Insurance Admin -TB</t>
  </si>
  <si>
    <t>Insurance Adm Contra -TB</t>
  </si>
  <si>
    <t>Insurance -GT</t>
  </si>
  <si>
    <t>Interest &amp; Financing -TB</t>
  </si>
  <si>
    <t>Environmental Svcs-Med Ctr -TB</t>
  </si>
  <si>
    <t>Environmental Svcs - Other -TB</t>
  </si>
  <si>
    <t>Environmental Svcs - WC -TB</t>
  </si>
  <si>
    <t>Environmental Services -GT</t>
  </si>
  <si>
    <t>Tabor Rd Propery -TB</t>
  </si>
  <si>
    <t>Center One Oupatient -TB</t>
  </si>
  <si>
    <t>ND - York Rd -TB</t>
  </si>
  <si>
    <t>POB Building -TB</t>
  </si>
  <si>
    <t>Gratz Building -TB</t>
  </si>
  <si>
    <t>JCC - Klein</t>
  </si>
  <si>
    <t>LaSalle Condo Assoc -TB</t>
  </si>
  <si>
    <t>401 Township Line -TB</t>
  </si>
  <si>
    <t>Management Allocati -GT</t>
  </si>
  <si>
    <t>Grounds -TB</t>
  </si>
  <si>
    <t>Boiler Plant -TB</t>
  </si>
  <si>
    <t>Operation Of Plant -TB</t>
  </si>
  <si>
    <t>Electrical Shop -TB</t>
  </si>
  <si>
    <t>Plumbing/Utilities Shop -TB</t>
  </si>
  <si>
    <t>Maintenance -TB</t>
  </si>
  <si>
    <t>Engineering -GT</t>
  </si>
  <si>
    <t>Food &amp;Nutrition Svcs -TB</t>
  </si>
  <si>
    <t>Caf'-Grab And Go -TB</t>
  </si>
  <si>
    <t>Cafeteria -TB</t>
  </si>
  <si>
    <t>ND Materials Management -TB</t>
  </si>
  <si>
    <t>Linen -TB</t>
  </si>
  <si>
    <t>Sterile Processing Dept - TB</t>
  </si>
  <si>
    <t>Storeroom -TB</t>
  </si>
  <si>
    <t>Bio-Medical -TB</t>
  </si>
  <si>
    <t>Copy Center -TB</t>
  </si>
  <si>
    <t>Central Transportation Sv -TB</t>
  </si>
  <si>
    <t>Cost Pat Supplies -TB</t>
  </si>
  <si>
    <t>Equipment Processing - TB</t>
  </si>
  <si>
    <t>Mat Mgt Non-Inv Freight -TB</t>
  </si>
  <si>
    <t>Mailroom -TB</t>
  </si>
  <si>
    <t>Security -TB</t>
  </si>
  <si>
    <t>Telephone -TB</t>
  </si>
  <si>
    <t>IS-Telecom &amp; Networking -TB</t>
  </si>
  <si>
    <t>Pt Safety &amp; Perf Improv -TB</t>
  </si>
  <si>
    <t>Patient Satisfaction -TB</t>
  </si>
  <si>
    <t>Patient Services -TB</t>
  </si>
  <si>
    <t>Hospitality House -TB</t>
  </si>
  <si>
    <t>Volunteers -TB</t>
  </si>
  <si>
    <t>Nurse Home Placement -TB</t>
  </si>
  <si>
    <t>Spiritual Care&amp;Mindfulness -TB</t>
  </si>
  <si>
    <t>Health Information Manage -TB</t>
  </si>
  <si>
    <t>Medical Library -TB</t>
  </si>
  <si>
    <t>RAC -TB</t>
  </si>
  <si>
    <t>Medical Records -GT</t>
  </si>
  <si>
    <t>Admin Educ Center -TB</t>
  </si>
  <si>
    <t>Simulation &amp; Train -TB</t>
  </si>
  <si>
    <t>Div of Pulmonary -TB</t>
  </si>
  <si>
    <t>Div of Renology -TB</t>
  </si>
  <si>
    <t>Div of Transitional Yrs -TB</t>
  </si>
  <si>
    <t>Div of Medicine -TB</t>
  </si>
  <si>
    <t>Div of Hepatology -TB</t>
  </si>
  <si>
    <t>Div of Cancer Program -TB</t>
  </si>
  <si>
    <t>Div of Endocrinology -TB</t>
  </si>
  <si>
    <t>Div of Surgery -TB</t>
  </si>
  <si>
    <t>Division of Urology -TB</t>
  </si>
  <si>
    <t>Div of Cardiotho -TB</t>
  </si>
  <si>
    <t>Div of Transplants -TB</t>
  </si>
  <si>
    <t>Div of Orthopedics -TB</t>
  </si>
  <si>
    <t>Div of Emerg Mgt Fellowship-TB</t>
  </si>
  <si>
    <t>Div of Ob-Gyn -TB</t>
  </si>
  <si>
    <t>Div of Pharmacy -TB</t>
  </si>
  <si>
    <t>Div of Pediatrics -TB</t>
  </si>
  <si>
    <t>Transplant Nephrology -TB</t>
  </si>
  <si>
    <t>Div of Ophthalmology -TB</t>
  </si>
  <si>
    <t>Div of Family Medicine - TB</t>
  </si>
  <si>
    <t>Div of Neurology -TB</t>
  </si>
  <si>
    <t>Div of Brain Injury -TB</t>
  </si>
  <si>
    <t>Div of Geratric Med -TB</t>
  </si>
  <si>
    <t>Div of Hospic&amp;Palliatv Care-TB</t>
  </si>
  <si>
    <t>Div of Radiation Oncology -TB</t>
  </si>
  <si>
    <t>Div of DM - End -TB</t>
  </si>
  <si>
    <t>Div of Dental Medicine -TB</t>
  </si>
  <si>
    <t>Div of DM - Orthodontics -TB</t>
  </si>
  <si>
    <t>Div of Cardiology -TB</t>
  </si>
  <si>
    <t>Div of CHF -TB</t>
  </si>
  <si>
    <t>Div of Phys Medicin -TB</t>
  </si>
  <si>
    <t>Div of Intervential Cardio -TB</t>
  </si>
  <si>
    <t>Div of Gastroenterology -TB</t>
  </si>
  <si>
    <t>Div of Emerg Medical Svcs -TB</t>
  </si>
  <si>
    <t>Div of Rheumatology -TB</t>
  </si>
  <si>
    <t>Div of EM Toxicology -TB</t>
  </si>
  <si>
    <t>Div of Emergency Medicine -TB</t>
  </si>
  <si>
    <t>PA Residency Program -TB</t>
  </si>
  <si>
    <t>Div of Psychiatry -TB</t>
  </si>
  <si>
    <t>Div of Radiology -TB</t>
  </si>
  <si>
    <t>Div of Interventional Rad -TB</t>
  </si>
  <si>
    <t>Div of Infectious Disease - TB</t>
  </si>
  <si>
    <t>Div of Podiatry -TB</t>
  </si>
  <si>
    <t>Div of Training IS -TB</t>
  </si>
  <si>
    <t>Anesthesiology -TB</t>
  </si>
  <si>
    <t>Anesthesia Pain Center -TB</t>
  </si>
  <si>
    <t>CRNA -TB</t>
  </si>
  <si>
    <t>Radiation Oncology -TB</t>
  </si>
  <si>
    <t>Radiation Safety -TB</t>
  </si>
  <si>
    <t>Cancer Clinic -TB</t>
  </si>
  <si>
    <t>Cancer Center - C1 -TB</t>
  </si>
  <si>
    <t>Infusion Center @ WC -TB</t>
  </si>
  <si>
    <t>Cardiac Services -TB</t>
  </si>
  <si>
    <t>Electrophysiology Lab -TB</t>
  </si>
  <si>
    <t>Cardiac Cath Lab -TB</t>
  </si>
  <si>
    <t>Heart Center Ancillar -TB</t>
  </si>
  <si>
    <t>Heart Station -TB</t>
  </si>
  <si>
    <t>Echo / Stress Lab -TB</t>
  </si>
  <si>
    <t>LVAD -TB</t>
  </si>
  <si>
    <t>Outpatient - Dental -TB</t>
  </si>
  <si>
    <t>Psychiatry Grants</t>
  </si>
  <si>
    <t>EU Psych -TB</t>
  </si>
  <si>
    <t>EU Psych-Nursing Costs -TB</t>
  </si>
  <si>
    <t>Security @ CRC -TB</t>
  </si>
  <si>
    <t>EU Psych Nursing Child Se -TB</t>
  </si>
  <si>
    <t>Child Psych Emergency -TB</t>
  </si>
  <si>
    <t>Communty OutReach Vaccinatn-TB</t>
  </si>
  <si>
    <t>Emergency Department -TB</t>
  </si>
  <si>
    <t>COVID19 - TB</t>
  </si>
  <si>
    <t>EU Observation Unit -TB</t>
  </si>
  <si>
    <t>Emergency Department -GT</t>
  </si>
  <si>
    <t>Geriatrics Med Admin -TB</t>
  </si>
  <si>
    <t>Lab - Pathology -TB</t>
  </si>
  <si>
    <t>Lab - Main -TB</t>
  </si>
  <si>
    <t>Lab - Microbiology -TB</t>
  </si>
  <si>
    <t>Lab - Stat -TB</t>
  </si>
  <si>
    <t>Lab - Administration -TB</t>
  </si>
  <si>
    <t>Lab-Outsource Labs -TB</t>
  </si>
  <si>
    <t>Lab - Blood Bank -TB</t>
  </si>
  <si>
    <t>Lab - Central Process/Blood-TB</t>
  </si>
  <si>
    <t>Lab - Outreach -TB</t>
  </si>
  <si>
    <t>Gastroenterology -TB</t>
  </si>
  <si>
    <t>Dept of Digestiv Dis&amp;Transp-TB</t>
  </si>
  <si>
    <t>Endocrinology -TB</t>
  </si>
  <si>
    <t>Medicine Non Teaching Svrc -TB</t>
  </si>
  <si>
    <t>Medicine Program Developmnt-TB</t>
  </si>
  <si>
    <t>Gutman Diabetes Institute -TB</t>
  </si>
  <si>
    <t>Northern Medical Associat -TB</t>
  </si>
  <si>
    <t>Immunodefiency Clinic (Id -TB</t>
  </si>
  <si>
    <t>HIV Prison Health -TB</t>
  </si>
  <si>
    <t>O/P Home Dialysis -TB</t>
  </si>
  <si>
    <t>Medicine Administration -TB</t>
  </si>
  <si>
    <t>Rheumatology Outpatient -TB</t>
  </si>
  <si>
    <t>Outpatient Gastroenterology-TB</t>
  </si>
  <si>
    <t>Sleep Lab -TB</t>
  </si>
  <si>
    <t>EEG -TB</t>
  </si>
  <si>
    <t>Outpatient - Ophthalm -TB</t>
  </si>
  <si>
    <t>Neurology Administration -TB</t>
  </si>
  <si>
    <t>Neurology Clinic -TB</t>
  </si>
  <si>
    <t>Neurology Outpatient -TB</t>
  </si>
  <si>
    <t>Child CRC Holding Unit</t>
  </si>
  <si>
    <t>LTSR - 20 Long Term Stru -TB</t>
  </si>
  <si>
    <t>LTSR - 16 Long Term Stru -TB</t>
  </si>
  <si>
    <t>Geri-Psych Program Mgmt -TB</t>
  </si>
  <si>
    <t>Psychiatry Administration -TB</t>
  </si>
  <si>
    <t>EMCP Walgreens 340B - TB</t>
  </si>
  <si>
    <t>EMCP WALMART 340B -TB</t>
  </si>
  <si>
    <t>EMCP RiteAid/CaptureRx 340B-TB</t>
  </si>
  <si>
    <t>Pharmacy -TB</t>
  </si>
  <si>
    <t>EMCP ACRO/COMCARE 340B -TB</t>
  </si>
  <si>
    <t>Employee Pharmacy -TB</t>
  </si>
  <si>
    <t>EMCP Briova 340B -TB</t>
  </si>
  <si>
    <t>Einstein OP Pharmacy -TB</t>
  </si>
  <si>
    <t>EMCP Accredo 340B -TB</t>
  </si>
  <si>
    <t>Einstein @ Ctr One Pharm -TB</t>
  </si>
  <si>
    <t>Hep C Retail -TB</t>
  </si>
  <si>
    <t>Einstein Capture RX Pharm -TB</t>
  </si>
  <si>
    <t>EMCP CVS CAREMARK 340B -TB</t>
  </si>
  <si>
    <t>Respiratory Therapy -TB</t>
  </si>
  <si>
    <t>Respiratory Per Diem -TB</t>
  </si>
  <si>
    <t>Pulmonary Function Lab -TB</t>
  </si>
  <si>
    <t>Pulmonary Outpatient -TB</t>
  </si>
  <si>
    <t>Rad - Cat Scan -TB</t>
  </si>
  <si>
    <t>Rad - Ultrasound -TB</t>
  </si>
  <si>
    <t>Rad - MRI -TB</t>
  </si>
  <si>
    <t>Rad - Special Studi -TB</t>
  </si>
  <si>
    <t>Rad - File Room -TB</t>
  </si>
  <si>
    <t>Rad - Diagnostic - TB</t>
  </si>
  <si>
    <t>Rad - Central Scheduling -TB</t>
  </si>
  <si>
    <t>Rad - School of Rad CT -TB</t>
  </si>
  <si>
    <t>Rad - School of Rad -TB</t>
  </si>
  <si>
    <t>Rad - School of Rad MRI -TB</t>
  </si>
  <si>
    <t>Rad - Administration -TB</t>
  </si>
  <si>
    <t>Rad - Nuclear Medicine -TB</t>
  </si>
  <si>
    <t>Rad - Mammography -TB</t>
  </si>
  <si>
    <t>Rad - PACS -TB</t>
  </si>
  <si>
    <t>Rad - Vascular Lab -TB</t>
  </si>
  <si>
    <t>Rad - Elkins Park -TB</t>
  </si>
  <si>
    <t>Rad - Mammography CTR1 -TB</t>
  </si>
  <si>
    <t>Rad - Center One -TB</t>
  </si>
  <si>
    <t>Rad - Northeast - TB</t>
  </si>
  <si>
    <t>Research Sub &amp; Alloc Cost-TB</t>
  </si>
  <si>
    <t>Trauma -TB</t>
  </si>
  <si>
    <t>Dept of Surgery -TB</t>
  </si>
  <si>
    <t>Operating Room -TB</t>
  </si>
  <si>
    <t>Recovery Room -TB</t>
  </si>
  <si>
    <t>CPS - O/R -TB</t>
  </si>
  <si>
    <t>Outpatient - Surgical -TB</t>
  </si>
  <si>
    <t>Center For Wound Healing -TB</t>
  </si>
  <si>
    <t>Center One Amb Surg Ctn -TB</t>
  </si>
  <si>
    <t>Interventional Pulmonary -TB</t>
  </si>
  <si>
    <t>SPU Levy 8 East -TB</t>
  </si>
  <si>
    <t>Dept of Urology -TB</t>
  </si>
  <si>
    <t>Liver Transplant Program -TB</t>
  </si>
  <si>
    <t>Liver Transplant Post -TB</t>
  </si>
  <si>
    <t>Kidney Transplant Post -TB</t>
  </si>
  <si>
    <t>Kidney Acquisition/Transp -TB</t>
  </si>
  <si>
    <t>Hepatology -TB</t>
  </si>
  <si>
    <t>HLA Lab -TB</t>
  </si>
  <si>
    <t>Women &amp; Children Administ -TB</t>
  </si>
  <si>
    <t>Pediatric Administration -TB</t>
  </si>
  <si>
    <t>Delivery Room -TB</t>
  </si>
  <si>
    <t>Antenatal Testing Unit -TB</t>
  </si>
  <si>
    <t>Neo-Natology -TB</t>
  </si>
  <si>
    <t>Developmental Disabilitie -TB</t>
  </si>
  <si>
    <t>Better Start -TB</t>
  </si>
  <si>
    <t>Women's Center -TB</t>
  </si>
  <si>
    <t>Victor Center -TB</t>
  </si>
  <si>
    <t>OB/GYN Outpatient Paley -TB</t>
  </si>
  <si>
    <t>Nursing Administration -TB</t>
  </si>
  <si>
    <t>Nursing - Infection Control-TB</t>
  </si>
  <si>
    <t>Nursing Ed &amp; Prof Devel -TB</t>
  </si>
  <si>
    <t>Nursing Excellence -TB</t>
  </si>
  <si>
    <t>Post Disch Call Nurses - TB</t>
  </si>
  <si>
    <t>Operations Resource Center -TB</t>
  </si>
  <si>
    <t>Psychiatric Service -TB</t>
  </si>
  <si>
    <t>Psych - Adult Unit -TB</t>
  </si>
  <si>
    <t>Psych - Geriatric Unit -TB</t>
  </si>
  <si>
    <t>Coronary Care Unit -TB</t>
  </si>
  <si>
    <t>Nursing Emergency -TB</t>
  </si>
  <si>
    <t>Surg Intensive Care Unit -TB</t>
  </si>
  <si>
    <t>Med Intensive Care Unit #1 -TB</t>
  </si>
  <si>
    <t>Rapid Response Team -TB</t>
  </si>
  <si>
    <t>Renal Dialysis -TB</t>
  </si>
  <si>
    <t>PCA Pool -TB</t>
  </si>
  <si>
    <t>Nursing Special Programs -TB</t>
  </si>
  <si>
    <t>RN Float Pool -TB</t>
  </si>
  <si>
    <t>Medical Progressive Care -TB</t>
  </si>
  <si>
    <t>Surg Stepdown Unit/Neurosc -TB</t>
  </si>
  <si>
    <t>Nurse Externs -TB</t>
  </si>
  <si>
    <t>Observation Unit -TB</t>
  </si>
  <si>
    <t>Telemetry -TB</t>
  </si>
  <si>
    <t>General Medicine -TB</t>
  </si>
  <si>
    <t>Ortho/Trauma -TB</t>
  </si>
  <si>
    <t>General Surgery -TB</t>
  </si>
  <si>
    <t>Oncology/Transplant -TB</t>
  </si>
  <si>
    <t>NeuroScience Nursing - TB</t>
  </si>
  <si>
    <t>Neonatal Intensive Care Un -TB</t>
  </si>
  <si>
    <t>Mother/Baby -TB</t>
  </si>
  <si>
    <t>OT - AEMC -TB</t>
  </si>
  <si>
    <t>PT - AEMC -TB</t>
  </si>
  <si>
    <t>SP - AEMC -TB</t>
  </si>
  <si>
    <t>Non Op Rev - Acute</t>
  </si>
  <si>
    <t>Non Op Rev - Germantown</t>
  </si>
  <si>
    <t>NPSR - Acute Elkins</t>
  </si>
  <si>
    <t>Oth Rev - Elkins Park</t>
  </si>
  <si>
    <t>Administration -EP</t>
  </si>
  <si>
    <t>Occupational Hlth Svcs -EP</t>
  </si>
  <si>
    <t>Contingency -EP</t>
  </si>
  <si>
    <t>Contingency Vac Factor-EP</t>
  </si>
  <si>
    <t>Admissions &amp; Registration -EP</t>
  </si>
  <si>
    <t>Fringe Benefits -EP</t>
  </si>
  <si>
    <t>Salary Fringe Accrual -EP</t>
  </si>
  <si>
    <t>All</t>
  </si>
  <si>
    <t>RIF -EP</t>
  </si>
  <si>
    <t>Depreciation - Bldg -EP</t>
  </si>
  <si>
    <t>Depreciation - Mov Equip -EP</t>
  </si>
  <si>
    <t>Insurance -EP</t>
  </si>
  <si>
    <t>Environmental Svcs -EP</t>
  </si>
  <si>
    <t>50 E. Township Line MOB -EP</t>
  </si>
  <si>
    <t>Maintenance -EP</t>
  </si>
  <si>
    <t>Cafeteria -EP</t>
  </si>
  <si>
    <t>Food &amp; Nutrition Svcs -EP</t>
  </si>
  <si>
    <t>Materials Management -EP</t>
  </si>
  <si>
    <t>Bio Med -EP</t>
  </si>
  <si>
    <t>Central Supply -EP</t>
  </si>
  <si>
    <t>Copy Center-Leases -EP</t>
  </si>
  <si>
    <t>Cost Pat Supplies -EP</t>
  </si>
  <si>
    <t>Linen -EP</t>
  </si>
  <si>
    <t>Security -EP</t>
  </si>
  <si>
    <t>Telecommunications -EP</t>
  </si>
  <si>
    <t>Care Management -EP</t>
  </si>
  <si>
    <t>Health Information Manage -EP</t>
  </si>
  <si>
    <t>Anesthesiology -EP</t>
  </si>
  <si>
    <t>Cardiology -EP</t>
  </si>
  <si>
    <t>Echo/Stress Lab -EP</t>
  </si>
  <si>
    <t>Emergency Department -EP</t>
  </si>
  <si>
    <t>COVID19 - EP</t>
  </si>
  <si>
    <t>Lab - Elkins -EP</t>
  </si>
  <si>
    <t>Lab-Outsource Labs -EP</t>
  </si>
  <si>
    <t>Medical Administration -EP</t>
  </si>
  <si>
    <t>Gastroenterology -EP</t>
  </si>
  <si>
    <t>EEG -EP</t>
  </si>
  <si>
    <t>Pharmacy -EP</t>
  </si>
  <si>
    <t>Respiratory Therapy/EKG -EP</t>
  </si>
  <si>
    <t>Rad - Special Studi -EP</t>
  </si>
  <si>
    <t>Rad -  Administration -EP</t>
  </si>
  <si>
    <t>Rad - Cat Scan -EP</t>
  </si>
  <si>
    <t>Rad - Ultrasound -EP</t>
  </si>
  <si>
    <t>Rad - Diagnostic -EP</t>
  </si>
  <si>
    <t>Rad - Mammography -EP</t>
  </si>
  <si>
    <t>Rad - MRI -EP</t>
  </si>
  <si>
    <t>Rad - Nuclear Medicine -EP</t>
  </si>
  <si>
    <t>Operating Room -EP</t>
  </si>
  <si>
    <t>Recovery Room -EP</t>
  </si>
  <si>
    <t>Short Procedure Unit -EP</t>
  </si>
  <si>
    <t>Nursing Education/Admin -EP</t>
  </si>
  <si>
    <t>Critical Care Unit  -EP</t>
  </si>
  <si>
    <t>Renal Dialysis -EP</t>
  </si>
  <si>
    <t>Med/Surg  -EP</t>
  </si>
  <si>
    <t>Progressive Care Unit  -EP</t>
  </si>
  <si>
    <t>Nursing Floors EP5 -EP</t>
  </si>
  <si>
    <t>OT - AEMC - EP</t>
  </si>
  <si>
    <t>PT - AEMC - EP</t>
  </si>
  <si>
    <t>SP - AEMC - EP</t>
  </si>
  <si>
    <t>NPSR - Moss Rehab</t>
  </si>
  <si>
    <t>Oth Rev - Moss Rehab</t>
  </si>
  <si>
    <t>Administration -MR</t>
  </si>
  <si>
    <t>Fiscal Services -MR</t>
  </si>
  <si>
    <t>Admin-JROC -MR</t>
  </si>
  <si>
    <t>ADMIN-EMCM-MAP-MR</t>
  </si>
  <si>
    <t>ADMIN-NORRISTOWN-POB-MR</t>
  </si>
  <si>
    <t>Admin-MROC -MR</t>
  </si>
  <si>
    <t>Admin-Amb - Tabor -MR</t>
  </si>
  <si>
    <t>Prog Admin-BIC -MR</t>
  </si>
  <si>
    <t>Prog Admin-CVA -MR</t>
  </si>
  <si>
    <t>Prog Admin-FKD -MR</t>
  </si>
  <si>
    <t>Prog Admin -FKD Bucks -MR</t>
  </si>
  <si>
    <t>Prog Admin-SHH -MR</t>
  </si>
  <si>
    <t>Prog Admin-Doylestown-MR</t>
  </si>
  <si>
    <t>Medical Administration -MR</t>
  </si>
  <si>
    <t>MIS -MR</t>
  </si>
  <si>
    <t>Marketing -MR</t>
  </si>
  <si>
    <t>Patient Accounting -MR</t>
  </si>
  <si>
    <t>Moss Contingency -MR</t>
  </si>
  <si>
    <t>AEHN Management Fee -MR</t>
  </si>
  <si>
    <t>Admissions Office -MR</t>
  </si>
  <si>
    <t>Admissions Liaisons -MR</t>
  </si>
  <si>
    <t>Admissions Liaisons - AMB -MR</t>
  </si>
  <si>
    <t>Central Clearance -MR</t>
  </si>
  <si>
    <t>Fringe Benefits - MR</t>
  </si>
  <si>
    <t>Salary Fringe Accrual -MR</t>
  </si>
  <si>
    <t>RIF -MR</t>
  </si>
  <si>
    <t>Deprec Build &amp; Fix -MR</t>
  </si>
  <si>
    <t>Deprec Equip -MR</t>
  </si>
  <si>
    <t>Insurance -MR</t>
  </si>
  <si>
    <t>Environmental Services -MR</t>
  </si>
  <si>
    <t>Maintenance -MR</t>
  </si>
  <si>
    <t>Nutrition -MR</t>
  </si>
  <si>
    <t>Nutrition-Doylestown-MR</t>
  </si>
  <si>
    <t>Nutrition - FKD -MR</t>
  </si>
  <si>
    <t>Nutrition -FKD Bucks -MR</t>
  </si>
  <si>
    <t>Nutrition - SHH -MR</t>
  </si>
  <si>
    <t>Lab - Medical Supplies -MR</t>
  </si>
  <si>
    <t>Linen -MR</t>
  </si>
  <si>
    <t>Mail &amp; Messengers -MR</t>
  </si>
  <si>
    <t>Materials Management -MR</t>
  </si>
  <si>
    <t>Security -MR</t>
  </si>
  <si>
    <t>Communications -MR</t>
  </si>
  <si>
    <t>Volunteers -MR</t>
  </si>
  <si>
    <t>Social Services -MR</t>
  </si>
  <si>
    <t>Social Services-BIC -MR</t>
  </si>
  <si>
    <t>Social Services-CVA -MR</t>
  </si>
  <si>
    <t>Social Services-ORT -MR</t>
  </si>
  <si>
    <t>Social Services-Doylestown-MR</t>
  </si>
  <si>
    <t>Social Services-FKD -MR</t>
  </si>
  <si>
    <t>Social Services-FKD Bucks -MR</t>
  </si>
  <si>
    <t>Social Services-AMB -MR</t>
  </si>
  <si>
    <t>Utilization Review -MR</t>
  </si>
  <si>
    <t>Medical Records -MR</t>
  </si>
  <si>
    <t>Library -MR</t>
  </si>
  <si>
    <t>Residents -MR</t>
  </si>
  <si>
    <t>Lab - Anesthesiology -MR</t>
  </si>
  <si>
    <t>Lab - FKD Anesthesiology -MR</t>
  </si>
  <si>
    <t>Lab - EKG -MR</t>
  </si>
  <si>
    <t>Lab - FKD EKG -MR</t>
  </si>
  <si>
    <t>Lab - SHH EKG  -MR</t>
  </si>
  <si>
    <t>Lab-EKG Doylestown-MR</t>
  </si>
  <si>
    <t>Dental -MR</t>
  </si>
  <si>
    <t>Lab - Emergency Unit Fee -MR</t>
  </si>
  <si>
    <t>COVID19 - MR</t>
  </si>
  <si>
    <t>Lab - Misc I/P -MR</t>
  </si>
  <si>
    <t>Lab-Chem Doylestown-MR</t>
  </si>
  <si>
    <t>Lab - Chem Lab -MR</t>
  </si>
  <si>
    <t>Lab - FKD Chem   -MR</t>
  </si>
  <si>
    <t>Lab - SHH Chem   -MR</t>
  </si>
  <si>
    <t>Lab - Microbiology -MR</t>
  </si>
  <si>
    <t>Lab - FKD Microbiology  -MR</t>
  </si>
  <si>
    <t>Lab - FKD Hemo -MR</t>
  </si>
  <si>
    <t>Lab-Other Doylestown-MR</t>
  </si>
  <si>
    <t>Lab - Other -MR</t>
  </si>
  <si>
    <t>Lab -Other FKD Bucks -MR</t>
  </si>
  <si>
    <t>Lab - Blood -MR</t>
  </si>
  <si>
    <t>Lab - FKD Blood -MR</t>
  </si>
  <si>
    <t>Lab - Blood Admin -MR</t>
  </si>
  <si>
    <t>Lab-Blood Admin Doylestown-MR</t>
  </si>
  <si>
    <t>Lab - SHH Blood Admin -MR</t>
  </si>
  <si>
    <t>Lab - Gastro  -MR</t>
  </si>
  <si>
    <t>Lab - Audiology -MR</t>
  </si>
  <si>
    <t>Pharmacy -MR</t>
  </si>
  <si>
    <t>Pharmacy - FKD -MR</t>
  </si>
  <si>
    <t>Pharmacy -FKD Bucks -MR</t>
  </si>
  <si>
    <t>Pharmacy - SHH -MR</t>
  </si>
  <si>
    <t>Pharmacy-Doylestown-MR</t>
  </si>
  <si>
    <t>Lab - Pharmacy -MR</t>
  </si>
  <si>
    <t>Lab - IV Solutions -MR</t>
  </si>
  <si>
    <t>Gait Anlaysis Lab -MR</t>
  </si>
  <si>
    <t>Motor Control Lab -MR</t>
  </si>
  <si>
    <t>Electrophysiology Lab -MR</t>
  </si>
  <si>
    <t>EMG Moss -MR</t>
  </si>
  <si>
    <t>EMG-CENTER ONE -MR</t>
  </si>
  <si>
    <t>PSYCH -MR</t>
  </si>
  <si>
    <t>Psych-BIC -MR</t>
  </si>
  <si>
    <t>Psych-CVA -MR</t>
  </si>
  <si>
    <t>Psych-Ort -MR</t>
  </si>
  <si>
    <t>Psychiatry -MR</t>
  </si>
  <si>
    <t>Inhalation Therapy -MR</t>
  </si>
  <si>
    <t>Inhalation Therapy-FKD -MR</t>
  </si>
  <si>
    <t>Inhalatn Therapy-FKD Bucks-MR</t>
  </si>
  <si>
    <t>Respiratory Therapy-SHH -MR</t>
  </si>
  <si>
    <t>Lab - Inhalation Therapy -MR</t>
  </si>
  <si>
    <t>Lab-Inhal Therapy Doylestwn-MR</t>
  </si>
  <si>
    <t>Lab - SHH Nuclear Med  -MR</t>
  </si>
  <si>
    <t>Lab - Radiology Therapy -MR</t>
  </si>
  <si>
    <t>Lab - SHH Rad Therapy  -MR</t>
  </si>
  <si>
    <t>Lab - Radiology -MR</t>
  </si>
  <si>
    <t>Lab - FKD Radiology -MR</t>
  </si>
  <si>
    <t>Lab - SHH Radiology -MR</t>
  </si>
  <si>
    <t>Lab-Radiology Doylestown-MR</t>
  </si>
  <si>
    <t>Lab - Vascular -MR</t>
  </si>
  <si>
    <t>Lab - SHH Radiology Therapy-MR</t>
  </si>
  <si>
    <t>Lab - Recovery Room -MR</t>
  </si>
  <si>
    <t>Lab - Amulatory Or -MR</t>
  </si>
  <si>
    <t>Lab - Clinic Fee -MR</t>
  </si>
  <si>
    <t>Lab - O/R -MR</t>
  </si>
  <si>
    <t>Lab - FKD O/R -MR</t>
  </si>
  <si>
    <t>Lab - SHH O/R -MR</t>
  </si>
  <si>
    <t>Fiscal Services II -MR</t>
  </si>
  <si>
    <t>Nursing Administration -MR</t>
  </si>
  <si>
    <t>Lab - Renal  -MR</t>
  </si>
  <si>
    <t>Nursing - FKD -MR</t>
  </si>
  <si>
    <t>Nursing -FKD Bucks -MR</t>
  </si>
  <si>
    <t>Nursing - SHH -MR</t>
  </si>
  <si>
    <t>Nursing-Doylestown-MR</t>
  </si>
  <si>
    <t>Nursing - 1 North Elkin Sci-MR</t>
  </si>
  <si>
    <t>Nursing -1 West Elkin Cva-MR</t>
  </si>
  <si>
    <t>Nursing - BIC -MR</t>
  </si>
  <si>
    <t>Nursing - Float -MR</t>
  </si>
  <si>
    <t>Nursing-3West -MR</t>
  </si>
  <si>
    <t>Nursing-3rd flr Elkin MSK -MR</t>
  </si>
  <si>
    <t>Nursing-Acute-Doylestown-MR</t>
  </si>
  <si>
    <t>Nursing - Acute - FKD -MR</t>
  </si>
  <si>
    <t>Nursing-Acute-FKD Bucks-MR</t>
  </si>
  <si>
    <t>Nursing - Tabor -MR</t>
  </si>
  <si>
    <t>OT -MR</t>
  </si>
  <si>
    <t>OT - BIC -MR</t>
  </si>
  <si>
    <t>OT - CVA -MR</t>
  </si>
  <si>
    <t>OT-Doylestown-MR</t>
  </si>
  <si>
    <t>OT - Ort -MR</t>
  </si>
  <si>
    <t>OT - SHH -MR</t>
  </si>
  <si>
    <t>OT - Gtown -MR</t>
  </si>
  <si>
    <t>OT - LTC -MR</t>
  </si>
  <si>
    <t>OT - Amb - Tabor -MR</t>
  </si>
  <si>
    <t>OT - Amb - Elkin -MR</t>
  </si>
  <si>
    <t>OT-NORRISTOWN-POB-MR</t>
  </si>
  <si>
    <t>OT - Center City -MR</t>
  </si>
  <si>
    <t>PT -MR</t>
  </si>
  <si>
    <t>PT - BIC -MR</t>
  </si>
  <si>
    <t>PT - CVA -MR</t>
  </si>
  <si>
    <t>PT-Doylestown-MR</t>
  </si>
  <si>
    <t>PT - Ort -MR</t>
  </si>
  <si>
    <t>PT - SHH -MR</t>
  </si>
  <si>
    <t>PT-SHH-TCU -MR</t>
  </si>
  <si>
    <t>PT - Gtown -MR</t>
  </si>
  <si>
    <t>P.T.-Plymouth Meeting -MR</t>
  </si>
  <si>
    <t>PT-NORRISTOWN-POB-MR</t>
  </si>
  <si>
    <t>PT - Center City -MR</t>
  </si>
  <si>
    <t>PT-EMCM-MAP-MR</t>
  </si>
  <si>
    <t>PT - Amb - Tabor -MR</t>
  </si>
  <si>
    <t>PT-Sports Rehab -MR</t>
  </si>
  <si>
    <t>ST -MR</t>
  </si>
  <si>
    <t>SP - BIC -MR</t>
  </si>
  <si>
    <t>SP - CVA -MR</t>
  </si>
  <si>
    <t>SP-Doylestown-MR</t>
  </si>
  <si>
    <t>SP-ORT -MR</t>
  </si>
  <si>
    <t>SP - SHH -MR</t>
  </si>
  <si>
    <t>SP - Amb - Elkin -MR</t>
  </si>
  <si>
    <t>P&amp;O Outside -MR</t>
  </si>
  <si>
    <t>Transportation Therapy -MR</t>
  </si>
  <si>
    <t>Community Reentry @ Elkin -MR</t>
  </si>
  <si>
    <t>Community Reentry @ Tabor -MR</t>
  </si>
  <si>
    <t>Community Reentry NJ -MR</t>
  </si>
  <si>
    <t>NJ Residential -MR</t>
  </si>
  <si>
    <t>NJ Clubhouse -MR</t>
  </si>
  <si>
    <t>PA Club House - MR</t>
  </si>
  <si>
    <t>Meadowood -MR</t>
  </si>
  <si>
    <t>MROC - Castor Ave -MR</t>
  </si>
  <si>
    <t>MROC - Center City -MR</t>
  </si>
  <si>
    <t>MROC - Center One -MR</t>
  </si>
  <si>
    <t>MROC - Collegeville -MR</t>
  </si>
  <si>
    <t>MROC - East Norriton -MR</t>
  </si>
  <si>
    <t>MROC - Lansdale -MR</t>
  </si>
  <si>
    <t>MROC - Elkins Park -MR</t>
  </si>
  <si>
    <t>MROC - Gtown -MR</t>
  </si>
  <si>
    <t>MROC - Jenkintown -MR</t>
  </si>
  <si>
    <t>MROC - King Of Prussia -MR</t>
  </si>
  <si>
    <t>MROC - Norristown POB -MR</t>
  </si>
  <si>
    <t>MROC - Norriton Office Ctr -MR</t>
  </si>
  <si>
    <t>MROC - Plymouth Meeting -MR</t>
  </si>
  <si>
    <t>MROC - Sports Rehab -MR</t>
  </si>
  <si>
    <t>MROC - Tabor Road -MR</t>
  </si>
  <si>
    <t>Cardiac Rehab @ Tabor - MR</t>
  </si>
  <si>
    <t>TR -MR</t>
  </si>
  <si>
    <t>Camp Independence -MR</t>
  </si>
  <si>
    <t>TR - BIC -MR</t>
  </si>
  <si>
    <t>TR-Doylestown-MR</t>
  </si>
  <si>
    <t>TR - CVA -MR</t>
  </si>
  <si>
    <t>TR - SHH -MR</t>
  </si>
  <si>
    <t>TR - AMB -MR</t>
  </si>
  <si>
    <t>Therapies - FKD -MR</t>
  </si>
  <si>
    <t>Therapies -FKD Bucks -MR</t>
  </si>
  <si>
    <t>Non Op Rev - Moss Rehab</t>
  </si>
  <si>
    <t>Wayne Ave MSS -PF</t>
  </si>
  <si>
    <t>Patient Access -PF</t>
  </si>
  <si>
    <t>P/F Management  -PF</t>
  </si>
  <si>
    <t>Fringe Benefit Clearing -PF</t>
  </si>
  <si>
    <t>Einstein Center One -PF</t>
  </si>
  <si>
    <t>Northeast MSS -PF</t>
  </si>
  <si>
    <t>Contingency -PF</t>
  </si>
  <si>
    <t>Klein MSS -PF</t>
  </si>
  <si>
    <t>Quality and Compliance - PF</t>
  </si>
  <si>
    <t>Professional Fund Billing  -PF</t>
  </si>
  <si>
    <t>MA Floaters -PF</t>
  </si>
  <si>
    <t>Physician Training -PF</t>
  </si>
  <si>
    <t>Elkins Park Multi Suite -PF</t>
  </si>
  <si>
    <t>Provider Enrollment -PF</t>
  </si>
  <si>
    <t>EMCM MAB -PF</t>
  </si>
  <si>
    <t>Physician Coding -PF</t>
  </si>
  <si>
    <t>Anesthesiology -PF</t>
  </si>
  <si>
    <t>Anesthesia ASC at EMCM -PF</t>
  </si>
  <si>
    <t>EMCM CRNAs -PF</t>
  </si>
  <si>
    <t>Anesthesia EMCM -PF</t>
  </si>
  <si>
    <t>Anes Pain Ctr - Dr Mehrotra-PF</t>
  </si>
  <si>
    <t>Anesthesia Blue Bell -PF</t>
  </si>
  <si>
    <t>CRNA -Prof  Fund -PF</t>
  </si>
  <si>
    <t>Anesthesia Elkins Park -PF</t>
  </si>
  <si>
    <t>Pain Center - Dr Ahsan -PF</t>
  </si>
  <si>
    <t>Pain Center - Dr Oberoi -PF</t>
  </si>
  <si>
    <t>Radiation Oncology at EMCM -PF</t>
  </si>
  <si>
    <t>Radiology Oncology Prof. -PF</t>
  </si>
  <si>
    <t>Moha -PF</t>
  </si>
  <si>
    <t>Moha - OCM - PF</t>
  </si>
  <si>
    <t>MOHA @ EMCM -PF</t>
  </si>
  <si>
    <t>EPS Greenspan -PF</t>
  </si>
  <si>
    <t>Cardiology ED -PF</t>
  </si>
  <si>
    <t>G'twn Cardiac Rehab -PF</t>
  </si>
  <si>
    <t>Cardiology - Non Invasive -PF</t>
  </si>
  <si>
    <t>Germantown Cardiology -PF</t>
  </si>
  <si>
    <t>Cardiology - Heart Failure -PF</t>
  </si>
  <si>
    <t>Cardiology Invasive -PF</t>
  </si>
  <si>
    <t>Card - Dr Macmillian -PF</t>
  </si>
  <si>
    <t>Cardiology Associates-PF</t>
  </si>
  <si>
    <t>Cardiology - Dr Figueredo -PF</t>
  </si>
  <si>
    <t>Cardiology-Khandelwal -PF</t>
  </si>
  <si>
    <t>EECP -EI</t>
  </si>
  <si>
    <t>Cardiology Admin Expenses -PF</t>
  </si>
  <si>
    <t>Rhawn Street -PF</t>
  </si>
  <si>
    <t>Cardiology - Holmesburg -PF</t>
  </si>
  <si>
    <t>Dental Prof Fund -PF</t>
  </si>
  <si>
    <t>Germantown Dental -PF</t>
  </si>
  <si>
    <t>Dental - Dr Stewart -PF</t>
  </si>
  <si>
    <t>Emergency Medicine -PF</t>
  </si>
  <si>
    <t>Emergency Med Montgomery OBS</t>
  </si>
  <si>
    <t>Roxborough EU -PF</t>
  </si>
  <si>
    <t>Elkins Park EU -PF</t>
  </si>
  <si>
    <t>MHMC -EU - PF</t>
  </si>
  <si>
    <t>EU Observation Unit -PF</t>
  </si>
  <si>
    <t>COVID19 - PF</t>
  </si>
  <si>
    <t>Geriatric Prof Fund -PF</t>
  </si>
  <si>
    <t>Adults With Special Needs -PF</t>
  </si>
  <si>
    <t>Dept Of Laboratories -PF</t>
  </si>
  <si>
    <t>Palliative Care - Cohn -PF</t>
  </si>
  <si>
    <t>HIV Primary Care -PF</t>
  </si>
  <si>
    <t>Medicine Hospitalists -PF</t>
  </si>
  <si>
    <t>Pride Clinic -PF</t>
  </si>
  <si>
    <t>Gastroenterology -PF</t>
  </si>
  <si>
    <t>Gastroenterology EMCM -PF</t>
  </si>
  <si>
    <t>Rheumatology -PF</t>
  </si>
  <si>
    <t>Nephrology -PF</t>
  </si>
  <si>
    <t>CPC Primary Care -PF</t>
  </si>
  <si>
    <t>Division Of Medicine -PF</t>
  </si>
  <si>
    <t>Endocrinology Pro Fund -PF</t>
  </si>
  <si>
    <t>Blue Bell GI -PF</t>
  </si>
  <si>
    <t>Infectious Diseases Pf -PF</t>
  </si>
  <si>
    <t>Infectious Disease EMCM -PF</t>
  </si>
  <si>
    <t>Elkins Park Hospitalists -PF</t>
  </si>
  <si>
    <t>Cardiology Rhawn St AR -PF</t>
  </si>
  <si>
    <t>Neurology -PF</t>
  </si>
  <si>
    <t>Ophthalmology -PF</t>
  </si>
  <si>
    <t>EMCM Nuerology -PF</t>
  </si>
  <si>
    <t>Neuro Ophthamology -PF</t>
  </si>
  <si>
    <t>Psychiatry Prof Fund -PF</t>
  </si>
  <si>
    <t>Psychiatry Practice Plan -PF</t>
  </si>
  <si>
    <t>Psych Prof Fund II -PF</t>
  </si>
  <si>
    <t>Belmont Practice Plan -PF</t>
  </si>
  <si>
    <t>C &amp; L Psych -PF</t>
  </si>
  <si>
    <t>Geriatrics Psych -PF</t>
  </si>
  <si>
    <t>Pulmonary -PF</t>
  </si>
  <si>
    <t>Pulmonary Allergy -PF</t>
  </si>
  <si>
    <t>Pulmonary EMCM -PF</t>
  </si>
  <si>
    <t>Radiology Pro Fund Northe -PF</t>
  </si>
  <si>
    <t>Solis Blue Bell -PF</t>
  </si>
  <si>
    <t>Surgery-Breast Montgomery -PF</t>
  </si>
  <si>
    <t>Urology -PF</t>
  </si>
  <si>
    <t>Einstein Colorectal Surgery-PF</t>
  </si>
  <si>
    <t>Thoracic Surgery EMCM -PF</t>
  </si>
  <si>
    <t>Polsky-Vascular Surgery EMCM</t>
  </si>
  <si>
    <t>Neuro Surgery EMCM -PF</t>
  </si>
  <si>
    <t>Neurosurgical Trauma Ndpf -PF</t>
  </si>
  <si>
    <t>Cardiac Surgery EMCM -PF</t>
  </si>
  <si>
    <t>Cardiac Surgery Nd Pf -PF</t>
  </si>
  <si>
    <t>Thoracic Surgery -PF</t>
  </si>
  <si>
    <t>Plastic Surgery -PF</t>
  </si>
  <si>
    <t>Plastics EMCM -PF</t>
  </si>
  <si>
    <t>Surgery A -PF</t>
  </si>
  <si>
    <t>Montgomery Ortho Assoc -PF</t>
  </si>
  <si>
    <t>Orthopedics Prof Fund -PF</t>
  </si>
  <si>
    <t>Orthopaedics-MHMC -PF</t>
  </si>
  <si>
    <t>Vascular/Thoracic Surgery -PF</t>
  </si>
  <si>
    <t>Bariatrics Surgery -PF</t>
  </si>
  <si>
    <t>Vascular Surgery EMCM -PF</t>
  </si>
  <si>
    <t>Breast Surgery -PF</t>
  </si>
  <si>
    <t>Bariatric Surgery EMCM -PF</t>
  </si>
  <si>
    <t>Surgery Chairman -PF</t>
  </si>
  <si>
    <t>Surgery-Dr Schiowitz -PF</t>
  </si>
  <si>
    <t>General Surgery Montgomery -PF</t>
  </si>
  <si>
    <t>EMCM Urology -PF</t>
  </si>
  <si>
    <t>Kidney Transplant -PF</t>
  </si>
  <si>
    <t>Hepatology-Allentown PF</t>
  </si>
  <si>
    <t>Hepatology -PF</t>
  </si>
  <si>
    <t>Hepatology-Pottstown PF</t>
  </si>
  <si>
    <t>Liver Transplant Prof Fd -PF</t>
  </si>
  <si>
    <t>Ob Perinatology/Atu -PF</t>
  </si>
  <si>
    <t>Ob Jaspan -PF</t>
  </si>
  <si>
    <t>Ob Robinson -PF</t>
  </si>
  <si>
    <t>Ob Pride -PF</t>
  </si>
  <si>
    <t>Ob Health Center 9 -PF</t>
  </si>
  <si>
    <t>Ob Health Center 10 -PF</t>
  </si>
  <si>
    <t>Ob Rising Sun -PF</t>
  </si>
  <si>
    <t>OB/GYN EMCM ATU -PF</t>
  </si>
  <si>
    <t>Ob Mayfair -PF</t>
  </si>
  <si>
    <t>Ob Admin -PF</t>
  </si>
  <si>
    <t>Ob Family Planning -PF</t>
  </si>
  <si>
    <t>Ob/Gyn-Wadsworth -PF</t>
  </si>
  <si>
    <t>Peds Clinic -PF</t>
  </si>
  <si>
    <t>Ob/Gyn -PF</t>
  </si>
  <si>
    <t>Pediatrics -PF</t>
  </si>
  <si>
    <t>Ob Klein -PF</t>
  </si>
  <si>
    <t>Ob - Front &amp; Olney -PF</t>
  </si>
  <si>
    <t>Ob - Rising Sun Atu -PF</t>
  </si>
  <si>
    <t>Pediatric Term Nursery</t>
  </si>
  <si>
    <t>Peds-Neonatal -PF</t>
  </si>
  <si>
    <t>EMCM - NICU -PF</t>
  </si>
  <si>
    <t>Molecular Genetics Lab -PF</t>
  </si>
  <si>
    <t>Germantown Women's Center -PF</t>
  </si>
  <si>
    <t>OB/GYN Center One -PF</t>
  </si>
  <si>
    <t>GYN Oncology -PF</t>
  </si>
  <si>
    <t>Peds Sub-Specialty -PF</t>
  </si>
  <si>
    <t>Peds - Adolescent -PF</t>
  </si>
  <si>
    <t>Ob - Dr Beckmann -PF</t>
  </si>
  <si>
    <t>Ob/Gyn Jenkintown -PF</t>
  </si>
  <si>
    <t>PMR - Moss -PF</t>
  </si>
  <si>
    <t>PM&amp;R @ EMCM -PF</t>
  </si>
  <si>
    <t>NPSR - Willowcrest</t>
  </si>
  <si>
    <t>NPSR-Willowcrest-Kennedy Grp</t>
  </si>
  <si>
    <t>Oth Rev - Willowcrest</t>
  </si>
  <si>
    <t>Administration -WC</t>
  </si>
  <si>
    <t>Medical Director -WC</t>
  </si>
  <si>
    <t>Contingency -WC</t>
  </si>
  <si>
    <t>AEHN Management Fee -WC</t>
  </si>
  <si>
    <t>WC Auxiliary - WC</t>
  </si>
  <si>
    <t>Fringe Benefits -WC</t>
  </si>
  <si>
    <t>Salary Fringe Accrual -WC</t>
  </si>
  <si>
    <t>RIF -WC</t>
  </si>
  <si>
    <t>Depreciation - Bldg -WC</t>
  </si>
  <si>
    <t>Depreciation - Mov Equip -WC</t>
  </si>
  <si>
    <t>Insurance -WC</t>
  </si>
  <si>
    <t>Maintenance -WC</t>
  </si>
  <si>
    <t>Equipment Processing -WC</t>
  </si>
  <si>
    <t>Materials Management -WC</t>
  </si>
  <si>
    <t>Invalid Acct Unit -WC</t>
  </si>
  <si>
    <t>COVID19 - WC</t>
  </si>
  <si>
    <t>Nursing Administration -WC</t>
  </si>
  <si>
    <t>Nursing WCB3 -WC</t>
  </si>
  <si>
    <t>OT -WC</t>
  </si>
  <si>
    <t>PT -WC</t>
  </si>
  <si>
    <t>SP -WC</t>
  </si>
  <si>
    <t>Non Op Rev - Willowcrest</t>
  </si>
  <si>
    <t>Office For Research Devel -RE</t>
  </si>
  <si>
    <t>Animal Cost -RE</t>
  </si>
  <si>
    <t>Overhead -RE</t>
  </si>
  <si>
    <t>Moss Research Core-RE</t>
  </si>
  <si>
    <t>Moss Research Programs - RE</t>
  </si>
  <si>
    <t>Research Activities -RE</t>
  </si>
  <si>
    <t>Agency Grants</t>
  </si>
  <si>
    <t>AEMC (Temporarily Restricted)</t>
  </si>
  <si>
    <t>AEMC Temp Restricted</t>
  </si>
  <si>
    <t>Mat Mgt Non-Inv Freight</t>
  </si>
  <si>
    <t>AEMC Endowment Temp</t>
  </si>
  <si>
    <t>AEMC Plant Temp</t>
  </si>
  <si>
    <t>NPSR - EMCM</t>
  </si>
  <si>
    <t>Oth Rev - NRMC</t>
  </si>
  <si>
    <t>Administration -MG</t>
  </si>
  <si>
    <t>Medical Staff-MG</t>
  </si>
  <si>
    <t>Phys Serv(Non-Teachng) -MG</t>
  </si>
  <si>
    <t>Contingency -MG</t>
  </si>
  <si>
    <t>Occupational Health -MG</t>
  </si>
  <si>
    <t>EHN Management Fee -MG</t>
  </si>
  <si>
    <t>Phys Pract Supp Agrmnts -MG</t>
  </si>
  <si>
    <t>Diag &amp; Interv Reg -MG</t>
  </si>
  <si>
    <t>Mammography Registration -MG</t>
  </si>
  <si>
    <t>Scheduling-MG</t>
  </si>
  <si>
    <t>Physician Liaison EMCM -MG</t>
  </si>
  <si>
    <t>ED Registration -MG</t>
  </si>
  <si>
    <t>Registration-Collegeville -MG</t>
  </si>
  <si>
    <t>Financial Counseling -MG</t>
  </si>
  <si>
    <t>Registration - ATU -MG</t>
  </si>
  <si>
    <t>Registration - KOP -MG</t>
  </si>
  <si>
    <t>SPUB Registration -MG</t>
  </si>
  <si>
    <t>Registration-Blue Bell -MG</t>
  </si>
  <si>
    <t>Fringe Benefits -MG</t>
  </si>
  <si>
    <t>Salary Fringe Accrual-MG</t>
  </si>
  <si>
    <t>RIF-MG</t>
  </si>
  <si>
    <t>Depreciation - Bldg -MG</t>
  </si>
  <si>
    <t>Depreciation - Mov Equip -MG</t>
  </si>
  <si>
    <t>Insurance -MG</t>
  </si>
  <si>
    <t>Interest &amp; Financing -MG</t>
  </si>
  <si>
    <t>Environmental Svcs-MG</t>
  </si>
  <si>
    <t>Rental Property Expense -MG</t>
  </si>
  <si>
    <t>Non-Capital Construction -MG</t>
  </si>
  <si>
    <t>EMCM Expansion -MG</t>
  </si>
  <si>
    <t>Safety/EM -MG</t>
  </si>
  <si>
    <t>Grounds -MG</t>
  </si>
  <si>
    <t>Maintanence -MG</t>
  </si>
  <si>
    <t>Food Services -MG</t>
  </si>
  <si>
    <t>Cafeteria -MG</t>
  </si>
  <si>
    <t>Materials Management -MG</t>
  </si>
  <si>
    <t>Linen -MG</t>
  </si>
  <si>
    <t>Bio-Medical -MG</t>
  </si>
  <si>
    <t>Central Transportation Sv -MG</t>
  </si>
  <si>
    <t>Cost Pat Supplies -MG</t>
  </si>
  <si>
    <t>Mat Mgt Non-Inv Freight -MG</t>
  </si>
  <si>
    <t>Mailroom -MG</t>
  </si>
  <si>
    <t>Protective Services -MG</t>
  </si>
  <si>
    <t>Telecommunications-MG</t>
  </si>
  <si>
    <t>Perf Meas &amp; Quality Improv -MG</t>
  </si>
  <si>
    <t>Patient Services -MG</t>
  </si>
  <si>
    <t>Information Desks -MG</t>
  </si>
  <si>
    <t>Volunteers -MG</t>
  </si>
  <si>
    <t>Care Management -MG</t>
  </si>
  <si>
    <t>Mothers Resource Center -MG</t>
  </si>
  <si>
    <t>Community Programs -MG</t>
  </si>
  <si>
    <t>Nurse Family Partnership -MG</t>
  </si>
  <si>
    <t>Patient Transportation -MG</t>
  </si>
  <si>
    <t>Health Information Mgmt -MG</t>
  </si>
  <si>
    <t>RAC -MG</t>
  </si>
  <si>
    <t>Admin Educ Center -MG</t>
  </si>
  <si>
    <t>School of Anesthesia-MG</t>
  </si>
  <si>
    <t>CPR Training-MG</t>
  </si>
  <si>
    <t>Div of Family Practice -MG</t>
  </si>
  <si>
    <t>Div of Internal Medicine -MG</t>
  </si>
  <si>
    <t>Div of Emergency Medicine -MG</t>
  </si>
  <si>
    <t>Div of Transitional Year -MG</t>
  </si>
  <si>
    <t>Div of Diag Radiology - MG</t>
  </si>
  <si>
    <t>Div of Vascular Surgery - MG</t>
  </si>
  <si>
    <t>Div of Palliative Care -MG</t>
  </si>
  <si>
    <t>Div of PM&amp;R -MG</t>
  </si>
  <si>
    <t>Gift Shop -MG</t>
  </si>
  <si>
    <t>Anesthesiology -MG</t>
  </si>
  <si>
    <t>Pre Admission Testing - MG</t>
  </si>
  <si>
    <t>Radiation Oncology - MG</t>
  </si>
  <si>
    <t>Medical Oncology -MG</t>
  </si>
  <si>
    <t>Non-Chemo Infusion -MG</t>
  </si>
  <si>
    <t>Heart Station -MG</t>
  </si>
  <si>
    <t>Cardiac Cath Lab -MG</t>
  </si>
  <si>
    <t>Electrophysiology Lab -MG</t>
  </si>
  <si>
    <t>Emergency Department-MG</t>
  </si>
  <si>
    <t>COVID-19 -MG</t>
  </si>
  <si>
    <t>Observation Unit -MG</t>
  </si>
  <si>
    <t>Hospice -MG</t>
  </si>
  <si>
    <t>Laboratory-MG</t>
  </si>
  <si>
    <t>Point of Care -MG</t>
  </si>
  <si>
    <t>Lab-Hematology - MG</t>
  </si>
  <si>
    <t>Lab-Histology - MG</t>
  </si>
  <si>
    <t>Lab-Microbiology - MG</t>
  </si>
  <si>
    <t>Lab-Pathology - MG</t>
  </si>
  <si>
    <t>Lab-Chemistry - MG</t>
  </si>
  <si>
    <t>Lab-Cytology - MG</t>
  </si>
  <si>
    <t>Lab-Blood Bank - MG</t>
  </si>
  <si>
    <t>Lab-Phlebotomy -MG</t>
  </si>
  <si>
    <t>Lab Outreach -MG</t>
  </si>
  <si>
    <t>Collegeville Lab Draw Site -MG</t>
  </si>
  <si>
    <t>KOP Lab Draw Site -MG</t>
  </si>
  <si>
    <t>Diabetes Education -MG</t>
  </si>
  <si>
    <t>Sleep Lab -MG</t>
  </si>
  <si>
    <t>EEG/Neurotiagnostics-MG</t>
  </si>
  <si>
    <t>Pharmacy -MG</t>
  </si>
  <si>
    <t>EMCM Retail 340B -MG</t>
  </si>
  <si>
    <t>EMCM CVS Caremark 340B -MG</t>
  </si>
  <si>
    <t>EMCM Accredo 340B -MG</t>
  </si>
  <si>
    <t>Respiratory Therapy -MG</t>
  </si>
  <si>
    <t>Pulmonary Diagnostics -MG</t>
  </si>
  <si>
    <t>Radiology - MG</t>
  </si>
  <si>
    <t>Rad-MRI - MG</t>
  </si>
  <si>
    <t>Rad-CT/PET - MG</t>
  </si>
  <si>
    <t>Rad-Ultrasound - MG</t>
  </si>
  <si>
    <t>Rad-Nuclear Medicine - MG</t>
  </si>
  <si>
    <t>Collegeville Imaging -MG</t>
  </si>
  <si>
    <t>Collegeville Mammography -MG</t>
  </si>
  <si>
    <t>KOP Imaging -MG</t>
  </si>
  <si>
    <t>KOP Mammography -MG</t>
  </si>
  <si>
    <t>Operating Room -MG</t>
  </si>
  <si>
    <t>PACU - MG</t>
  </si>
  <si>
    <t>Pre Op/Post Op -MG</t>
  </si>
  <si>
    <t>CT Surgery -MG</t>
  </si>
  <si>
    <t>Blue Bell GI ASC -MG</t>
  </si>
  <si>
    <t>Interventional Radiology -MG</t>
  </si>
  <si>
    <t>Vascular Lab -MG</t>
  </si>
  <si>
    <t>Wound Care Center -MG</t>
  </si>
  <si>
    <t>Central Sterile Supply-MG</t>
  </si>
  <si>
    <t>Short Procedure Unit -MG</t>
  </si>
  <si>
    <t>Interventional Pulmonary -MG</t>
  </si>
  <si>
    <t>Labor &amp; Delivery Room -MG</t>
  </si>
  <si>
    <t>Women's Center -MG</t>
  </si>
  <si>
    <t>Antenatal Testing Unit -MG</t>
  </si>
  <si>
    <t>Nursing Administration -MG</t>
  </si>
  <si>
    <t>Infection Prevention -MG</t>
  </si>
  <si>
    <t>Nursing Ed &amp; Prof Devel -MG</t>
  </si>
  <si>
    <t>Patient Safety -MG</t>
  </si>
  <si>
    <t>Nursing Emergency -MG</t>
  </si>
  <si>
    <t>ED Holds -MG</t>
  </si>
  <si>
    <t>ICU -MG</t>
  </si>
  <si>
    <t>Renal Dialysis -MG</t>
  </si>
  <si>
    <t>Nurse Externs -MG</t>
  </si>
  <si>
    <t>Telemetry -MG</t>
  </si>
  <si>
    <t>Med Surg 24 Bed -MG</t>
  </si>
  <si>
    <t>Med Surg 36 Bed -MG</t>
  </si>
  <si>
    <t>Nursing 4th Floor West -MG</t>
  </si>
  <si>
    <t>Float Pool -MG</t>
  </si>
  <si>
    <t>NICU -MG</t>
  </si>
  <si>
    <t>Postpartu/Antepartum -MG</t>
  </si>
  <si>
    <t>Nursery -MG</t>
  </si>
  <si>
    <t>OT - MG</t>
  </si>
  <si>
    <t>PT - MG</t>
  </si>
  <si>
    <t>SP - MG</t>
  </si>
  <si>
    <t>Homecare Admin -MG</t>
  </si>
  <si>
    <t>Homecare Skilld Nrsg -MG</t>
  </si>
  <si>
    <t>Homecare HHA -MG</t>
  </si>
  <si>
    <t>Homecare MSW -MG</t>
  </si>
  <si>
    <t>Homecare PT -MG</t>
  </si>
  <si>
    <t>Homecare OT -MG</t>
  </si>
  <si>
    <t>Homecare ST -MG</t>
  </si>
  <si>
    <t>Non Op Rev - NRMC</t>
  </si>
  <si>
    <t>EMCM (Temporarily Restricted)</t>
  </si>
  <si>
    <t>EMCM Specific Purpose Temp</t>
  </si>
  <si>
    <t>NRMC Endowment Temp</t>
  </si>
  <si>
    <t>NRMC Plant Temp</t>
  </si>
  <si>
    <t>Fornance</t>
  </si>
  <si>
    <t>Oth Rev -FP</t>
  </si>
  <si>
    <t>Administration -FP</t>
  </si>
  <si>
    <t>Billing Dept -FP</t>
  </si>
  <si>
    <t>OCC Health - EMCM</t>
  </si>
  <si>
    <t>Contingency -FP</t>
  </si>
  <si>
    <t>Mat Mgt Non-Inv Freight -FP</t>
  </si>
  <si>
    <t>Fringe Benefit Clearing -FP</t>
  </si>
  <si>
    <t>EPM-Quality Dept -FP</t>
  </si>
  <si>
    <t>EPM-Call Center -FP</t>
  </si>
  <si>
    <t>Cerner Health Clinic -FP</t>
  </si>
  <si>
    <t>RIF -FP</t>
  </si>
  <si>
    <t>EPM-BIOMED -FP</t>
  </si>
  <si>
    <t>Anesthesia -FP</t>
  </si>
  <si>
    <t>Pain - FP</t>
  </si>
  <si>
    <t>Radiation Therapy -FP</t>
  </si>
  <si>
    <t>Emergency - FP</t>
  </si>
  <si>
    <t>COVID19 - FP</t>
  </si>
  <si>
    <t>Parhouse Prov Pointe -FP</t>
  </si>
  <si>
    <t>Pathology -FP</t>
  </si>
  <si>
    <t>Broad Axe Fam Med -FP</t>
  </si>
  <si>
    <t>Conshohocken Fam Prac -FP</t>
  </si>
  <si>
    <t>Fam Prac Assoc King of Pr -FP</t>
  </si>
  <si>
    <t>Jeffersonville Int Med -FP</t>
  </si>
  <si>
    <t>King of Prussia Fam Med -FP</t>
  </si>
  <si>
    <t>Montgomery Fam Pract -FP</t>
  </si>
  <si>
    <t>Norristown Fam Phys -FP</t>
  </si>
  <si>
    <t>Norristown Int Med Assoc -FP</t>
  </si>
  <si>
    <t>Einstein Physician Norriton-FP</t>
  </si>
  <si>
    <t>Plymouth Mtg Fam Med -FP</t>
  </si>
  <si>
    <t>Trappe Fam Pract -FP</t>
  </si>
  <si>
    <t>North Wales Fam Med -FP</t>
  </si>
  <si>
    <t>Endocrine Assoc Forn -FP</t>
  </si>
  <si>
    <t>Gastroenterlgy Assoc -FP</t>
  </si>
  <si>
    <t>Infectious Dis Consltnts -FP</t>
  </si>
  <si>
    <t>Fornance Hosp Serv -FP</t>
  </si>
  <si>
    <t>Palliative Care -FP</t>
  </si>
  <si>
    <t>Collegeville MSS -FP</t>
  </si>
  <si>
    <t>Collgvil Int Med &amp; Pri Care-FP</t>
  </si>
  <si>
    <t>All About Family Medicine-FP</t>
  </si>
  <si>
    <t>Einstein Physicians-Shannondel</t>
  </si>
  <si>
    <t>King of Prussia MSS -FP</t>
  </si>
  <si>
    <t>EP Bone Hlth &amp; Fracture Prevnt</t>
  </si>
  <si>
    <t>Einstein Physicians Blue Bell</t>
  </si>
  <si>
    <t>Lansdale Multi-Specialty Suite</t>
  </si>
  <si>
    <t>EP Endocrine @ Blue Bell</t>
  </si>
  <si>
    <t>EP Endocrine @ Collegeville</t>
  </si>
  <si>
    <t>EP Endocrine @ King of Prussia</t>
  </si>
  <si>
    <t>EP Endocrine @ Lansdale</t>
  </si>
  <si>
    <t>EP Endocrine @ Montgmry Family</t>
  </si>
  <si>
    <t>EP Endocrine@ Plymouth Mtg Fam</t>
  </si>
  <si>
    <t>Braemer Multi-Specialty Suites</t>
  </si>
  <si>
    <t>Neurology - FP</t>
  </si>
  <si>
    <t>Interventional Pulmonology -FP</t>
  </si>
  <si>
    <t>EPM_EMCM Observation Unit -FP</t>
  </si>
  <si>
    <t>Einstein Phys Psych-TelePsych</t>
  </si>
  <si>
    <t>Einstein Physician ENT -FP</t>
  </si>
  <si>
    <t>Radiology -FP</t>
  </si>
  <si>
    <t>Interventional Radiology -FP</t>
  </si>
  <si>
    <t>General Surgery - FP</t>
  </si>
  <si>
    <t>Orthopaedics - FP</t>
  </si>
  <si>
    <t>Fam OB/GYN @ Montgmry -FP</t>
  </si>
  <si>
    <t>Trappe Pediatric Care -FP</t>
  </si>
  <si>
    <t>Women's Assoc for Hlthcr -FP</t>
  </si>
  <si>
    <t>MH Inhouse Ped Covrge -FP</t>
  </si>
  <si>
    <t>WAHC @ King of Prussia -FP</t>
  </si>
  <si>
    <t>Midwifery -FP</t>
  </si>
  <si>
    <t>TPC @ Conshohocken -FP</t>
  </si>
  <si>
    <t>Einstein Lactation Consultants</t>
  </si>
  <si>
    <t>Oth Rev - EPPI</t>
  </si>
  <si>
    <t>Administration -EI</t>
  </si>
  <si>
    <t>Wayne Ave MSS -EI</t>
  </si>
  <si>
    <t>Patient Access -EI</t>
  </si>
  <si>
    <t>P/F Management -EI</t>
  </si>
  <si>
    <t>Fringe Benefit Clearing -EI</t>
  </si>
  <si>
    <t>Einstein Center One -EI</t>
  </si>
  <si>
    <t>Northeast MSS -EI</t>
  </si>
  <si>
    <t>Contingency -EI</t>
  </si>
  <si>
    <t>Klein MSS -EI</t>
  </si>
  <si>
    <t>Quality and Compliance-EI</t>
  </si>
  <si>
    <t>Occupational Health -EI</t>
  </si>
  <si>
    <t>Professional Fund Billing -EI</t>
  </si>
  <si>
    <t>MA Floaters -EI</t>
  </si>
  <si>
    <t>Mat Mgt Non-Inv Freight -EI</t>
  </si>
  <si>
    <t>Physician Training -EI</t>
  </si>
  <si>
    <t>Elkins Park Multi Suite -EI</t>
  </si>
  <si>
    <t>Provider Enrollment -EI</t>
  </si>
  <si>
    <t>EMCM MAB -EI</t>
  </si>
  <si>
    <t>Salary Fringe Accrual -EI</t>
  </si>
  <si>
    <t>RIF -EI</t>
  </si>
  <si>
    <t>Pandemic Supplies -EI</t>
  </si>
  <si>
    <t>Physician Coding -EI</t>
  </si>
  <si>
    <t>Anesthesiology -EI</t>
  </si>
  <si>
    <t>Anesthesia ASC at EMCM -EI</t>
  </si>
  <si>
    <t>EMCM CRNAs -EI</t>
  </si>
  <si>
    <t>Anesthesia EMCM -EI</t>
  </si>
  <si>
    <t>Anes Pain Ctr - Dr Mehrotra-EI</t>
  </si>
  <si>
    <t>Anesthesia Blue Bell -EI</t>
  </si>
  <si>
    <t>CRNA -Prof  Fund -EI</t>
  </si>
  <si>
    <t>Anesthesia Elkins Park -EI</t>
  </si>
  <si>
    <t>Pain Center - Dr Ahsan -EI</t>
  </si>
  <si>
    <t>Pain Center - Dr Oberoi -EI</t>
  </si>
  <si>
    <t>Radiation Oncology at EMCM -EI</t>
  </si>
  <si>
    <t>Radiology Oncology Prof -EI</t>
  </si>
  <si>
    <t>Moha -EI</t>
  </si>
  <si>
    <t>Moha - OCM -EI</t>
  </si>
  <si>
    <t>MOHA @ EMCM -EI</t>
  </si>
  <si>
    <t>EPS Greenspan -EI</t>
  </si>
  <si>
    <t>Cardiology ED -EI</t>
  </si>
  <si>
    <t>G'twn Cardiac Rehab -EI</t>
  </si>
  <si>
    <t>Cardiology - Non Invasive -EI</t>
  </si>
  <si>
    <t>Germantown Cardiology -EI</t>
  </si>
  <si>
    <t>Cardiology - Heart Failure -EI</t>
  </si>
  <si>
    <t>Cardiology Invasive -EI</t>
  </si>
  <si>
    <t>Card - Dr Macmillian -EI</t>
  </si>
  <si>
    <t>Cardiology Associates-EI</t>
  </si>
  <si>
    <t>Cardiology - Dr Figueredo -EI</t>
  </si>
  <si>
    <t>Cardiology-Khandelwal -EI</t>
  </si>
  <si>
    <t>Cardiology Admin Expenses- EI</t>
  </si>
  <si>
    <t>Rhawn Street -EI</t>
  </si>
  <si>
    <t>Cardiology - Holmesburg -EI</t>
  </si>
  <si>
    <t>Dental Prof Fund -EI</t>
  </si>
  <si>
    <t>Germantown Dental -EI</t>
  </si>
  <si>
    <t>Dental - Dr Stewart -EI</t>
  </si>
  <si>
    <t>Emergency Medicine -EI</t>
  </si>
  <si>
    <t>Roxborough EU -EI</t>
  </si>
  <si>
    <t>Elkins Park EU -EI</t>
  </si>
  <si>
    <t>MHMC - EU -EI</t>
  </si>
  <si>
    <t>EU Observation Unit - EI</t>
  </si>
  <si>
    <t>COVID19 - EI</t>
  </si>
  <si>
    <t>Geriatric Prof Fund -EI</t>
  </si>
  <si>
    <t>Adults With Special Needs -EI</t>
  </si>
  <si>
    <t>Dept Of Laboratories -EI</t>
  </si>
  <si>
    <t>Palliative Care - Cohn -EI</t>
  </si>
  <si>
    <t>HIV Primary Care -EI</t>
  </si>
  <si>
    <t>Medicine Hospitalists -EI</t>
  </si>
  <si>
    <t>Pride Clinic -EI</t>
  </si>
  <si>
    <t>Gastroenterology -EI</t>
  </si>
  <si>
    <t>Gastroenterology EMCM -EI</t>
  </si>
  <si>
    <t>Rheumatology -EI</t>
  </si>
  <si>
    <t>Nephrology -EI</t>
  </si>
  <si>
    <t>CPC Primary Care -EI</t>
  </si>
  <si>
    <t>Division Of Medicine -EI</t>
  </si>
  <si>
    <t>Endocrinology Pro Fund -EI</t>
  </si>
  <si>
    <t>Blue Bell GI -EI</t>
  </si>
  <si>
    <t>Infectious Diseases Pf -EI</t>
  </si>
  <si>
    <t>Infectious Disease EMCM -EI</t>
  </si>
  <si>
    <t>Elkins Park Hospitalists -EI</t>
  </si>
  <si>
    <t>GI Rhawn St -EI</t>
  </si>
  <si>
    <t>Neurology -EI</t>
  </si>
  <si>
    <t>Ophthalmology -EI</t>
  </si>
  <si>
    <t>EMCM Nuerology -EI</t>
  </si>
  <si>
    <t>Neuro Ophthamology -EI</t>
  </si>
  <si>
    <t>Psychiatry Prof Fund -EI</t>
  </si>
  <si>
    <t>Psychiatry Practice Plan -EI</t>
  </si>
  <si>
    <t>Psych Prof Fund II -EI</t>
  </si>
  <si>
    <t>Belmont Practice Plan -EI</t>
  </si>
  <si>
    <t>C &amp; L Psych -EI</t>
  </si>
  <si>
    <t>Geriatrics Psych -EI</t>
  </si>
  <si>
    <t>Pulmonary -EI</t>
  </si>
  <si>
    <t>Pulmonary Allergy -EI</t>
  </si>
  <si>
    <t>Pulmonary EMCM -EI</t>
  </si>
  <si>
    <t>Radiology Pro Fund Northe -EI</t>
  </si>
  <si>
    <t>Solis Blue Bell -EI</t>
  </si>
  <si>
    <t>Surgery-Breast Montgomery -EI</t>
  </si>
  <si>
    <t>Urology -EI</t>
  </si>
  <si>
    <t>Einstein Colorectal Surgery-EI</t>
  </si>
  <si>
    <t>Thoracic Surgery EMCM -EI</t>
  </si>
  <si>
    <t>Neuro Surgery EMCM -EI</t>
  </si>
  <si>
    <t>Neurosurgical Trauma Ndpf -EI</t>
  </si>
  <si>
    <t>Cardiac Surgery EMCM -EI</t>
  </si>
  <si>
    <t>Cardiac Surgery Nd Pf -EI</t>
  </si>
  <si>
    <t>Thoracic Surgery -EI</t>
  </si>
  <si>
    <t>Plastic Surgery -EI</t>
  </si>
  <si>
    <t>Plastics EMCM -EI</t>
  </si>
  <si>
    <t>Surgery A -EI</t>
  </si>
  <si>
    <t>Montgomery Ortho Assoc -EI</t>
  </si>
  <si>
    <t>Orthopedics Prof Fund -EI</t>
  </si>
  <si>
    <t>Orthopaedics-MHMC -EI</t>
  </si>
  <si>
    <t>Vascular/Thoracic Surgery -EI</t>
  </si>
  <si>
    <t>Bariatrics Surgery -EI</t>
  </si>
  <si>
    <t>Vascular Surgery EMCM -EI</t>
  </si>
  <si>
    <t>Breast Surgery -EI</t>
  </si>
  <si>
    <t>Bariatric Surgery EMCM -EI</t>
  </si>
  <si>
    <t>Surgery Chairman -EI</t>
  </si>
  <si>
    <t>Surgery- Dr Schiowitz -EI</t>
  </si>
  <si>
    <t>General Surgery Montgomery -EI</t>
  </si>
  <si>
    <t>EMCM Urology -EI</t>
  </si>
  <si>
    <t>Kidney Transplant -EI</t>
  </si>
  <si>
    <t>Hepatology - Allentown</t>
  </si>
  <si>
    <t>Hepatology -EI</t>
  </si>
  <si>
    <t>Hepatology - Pottstown</t>
  </si>
  <si>
    <t>Liver Transplant Prof Fd -EI</t>
  </si>
  <si>
    <t>Ob Perinatology/Atu -EI</t>
  </si>
  <si>
    <t>Ob Jaspan -EI</t>
  </si>
  <si>
    <t>Ob Robinson -EI</t>
  </si>
  <si>
    <t>Ob Pride -EI</t>
  </si>
  <si>
    <t>Ob Health Center 9 -EI</t>
  </si>
  <si>
    <t>Ob Health Center 10 -EI</t>
  </si>
  <si>
    <t>Ob Rising Sun -EI</t>
  </si>
  <si>
    <t>OB/GYN EMCM ATU -EI</t>
  </si>
  <si>
    <t>Ob Mayfair -EI</t>
  </si>
  <si>
    <t>Ob Admin -EI</t>
  </si>
  <si>
    <t>Ob Family Planning -EI</t>
  </si>
  <si>
    <t>Ob/Gyn-Wadsworth -EI</t>
  </si>
  <si>
    <t>Peds Clinic -EI</t>
  </si>
  <si>
    <t>Ob/Gyn -EI</t>
  </si>
  <si>
    <t>Pediatrics -EI</t>
  </si>
  <si>
    <t>Ob Klein -EI</t>
  </si>
  <si>
    <t>Ob - Front &amp; Olney -EI</t>
  </si>
  <si>
    <t>Ob - Rising Sun Atu -EI</t>
  </si>
  <si>
    <t>Peds-Neonatal -EI</t>
  </si>
  <si>
    <t>EMCM - NICU -EI</t>
  </si>
  <si>
    <t>Molecular Genetics Lab -EI</t>
  </si>
  <si>
    <t>Germantown Women's Center -EI</t>
  </si>
  <si>
    <t>OB/GYN Center One -EI</t>
  </si>
  <si>
    <t>GYN Oncology -EI</t>
  </si>
  <si>
    <t>Peds Sub-Specialty -EI</t>
  </si>
  <si>
    <t>Peds - Adolescent -EI</t>
  </si>
  <si>
    <t>Ob - Dr Beckmann -EI</t>
  </si>
  <si>
    <t>Ob/Gyn Jenkintown -EI</t>
  </si>
  <si>
    <t>PMR - Moss -EI</t>
  </si>
  <si>
    <t>PM&amp;R @ EMCM -EI</t>
  </si>
  <si>
    <t>Non Op Rev - EPPI</t>
  </si>
  <si>
    <t>Oth Rev - ECHA</t>
  </si>
  <si>
    <t>Master PO -EA</t>
  </si>
  <si>
    <t>Fringe Benefit Clearing -EA</t>
  </si>
  <si>
    <t>Contingency -EA</t>
  </si>
  <si>
    <t>Call Center -EA</t>
  </si>
  <si>
    <t>ECHA Administration -EA</t>
  </si>
  <si>
    <t>Closed Practices -EA</t>
  </si>
  <si>
    <t>10151 Bustleton Ave -EA</t>
  </si>
  <si>
    <t>ECHA Float Positions -EA</t>
  </si>
  <si>
    <t>2 Penn Blvd -EA</t>
  </si>
  <si>
    <t>295 Buck Road -EA</t>
  </si>
  <si>
    <t>Wayne Ave Bldg 5753Wayne Av-EA</t>
  </si>
  <si>
    <t>Roxborough Bldg 6001 RidgeA-EA</t>
  </si>
  <si>
    <t>Pennypack Bldg 8556 Bustlet-EA</t>
  </si>
  <si>
    <t>Wadsworth Bldg 1602-04 -EA</t>
  </si>
  <si>
    <t>Frankford North 9122 Frankf-EA</t>
  </si>
  <si>
    <t>Colgate (6129 Colgate) -EA</t>
  </si>
  <si>
    <t>Frankford South 7131 Frankf-EA</t>
  </si>
  <si>
    <t>Rising Sun(7201 Rising Sun)-EA</t>
  </si>
  <si>
    <t>Front &amp; Olney(101 E. Olney)-EA</t>
  </si>
  <si>
    <t>Center One -EA</t>
  </si>
  <si>
    <t>Aramingo Building -EA</t>
  </si>
  <si>
    <t>Mat Mgt Non-Inv Freight -EA</t>
  </si>
  <si>
    <t>Jenkintown Building -EA</t>
  </si>
  <si>
    <t>Salary Fringe Accrual -EA</t>
  </si>
  <si>
    <t>RIF -EA</t>
  </si>
  <si>
    <t>Pandemic Supplies -EA</t>
  </si>
  <si>
    <t>COVID19 - EA</t>
  </si>
  <si>
    <t>Dr Wolnicki -EA</t>
  </si>
  <si>
    <t>Dr Rita Carabello Pract - EA</t>
  </si>
  <si>
    <t>Family Med at Mayfair -EA</t>
  </si>
  <si>
    <t>Roxborough Int Med -EA</t>
  </si>
  <si>
    <t>Jenkintown Family -EA</t>
  </si>
  <si>
    <t>Aramingo Family Center -EA</t>
  </si>
  <si>
    <t>Germantown Prof Associate -EA</t>
  </si>
  <si>
    <t>Colgate Family -EA</t>
  </si>
  <si>
    <t>Germantown Family Medicine -EA</t>
  </si>
  <si>
    <t>Front &amp; Olney Int Med -EA</t>
  </si>
  <si>
    <t>Robert R Ball MD -EA</t>
  </si>
  <si>
    <t>Wadsworth Int Med -EA</t>
  </si>
  <si>
    <t>Center One Family Medicine -EA</t>
  </si>
  <si>
    <t>Rodos -EA</t>
  </si>
  <si>
    <t>Wyoming Family Med -EA</t>
  </si>
  <si>
    <t>Frankford Family -EA</t>
  </si>
  <si>
    <t>Pennypack Family -EA</t>
  </si>
  <si>
    <t>Yun -EA</t>
  </si>
  <si>
    <t>JCC - ECHA</t>
  </si>
  <si>
    <t>Elders Hall Practice -EA</t>
  </si>
  <si>
    <t>Dr. Pomerantz Practice</t>
  </si>
  <si>
    <t>Lipkin Practice -EA</t>
  </si>
  <si>
    <t>York House Practice -EA</t>
  </si>
  <si>
    <t>Dr Marks Practice</t>
  </si>
  <si>
    <t>ShopRite Practice -EA</t>
  </si>
  <si>
    <t>Germantown Family -EA</t>
  </si>
  <si>
    <t>EIMA Klein 331 -EA</t>
  </si>
  <si>
    <t>Elkins Park Family Medicine-EA</t>
  </si>
  <si>
    <t>Dr Lee-Powell -EA</t>
  </si>
  <si>
    <t>ENON Practice Site -EA</t>
  </si>
  <si>
    <t>EIMA -EA</t>
  </si>
  <si>
    <t>Dr Spector Practice</t>
  </si>
  <si>
    <t>Stephen Levin Practice -EA</t>
  </si>
  <si>
    <t>Holland Peds-Frankford Ave -EA</t>
  </si>
  <si>
    <t>Dr Randal Whitman Practic -EA</t>
  </si>
  <si>
    <t>Township Line Peds -EA</t>
  </si>
  <si>
    <t>Holland Peds - Dresher -EA</t>
  </si>
  <si>
    <t>Holland Peds - Buck Rd -EA</t>
  </si>
  <si>
    <t>Pennypack Peds -EA</t>
  </si>
  <si>
    <t>Roxborough Pediatrics -EA</t>
  </si>
  <si>
    <t>Roy Practice -EA</t>
  </si>
  <si>
    <t>Elkins Park Pediatrics -EA</t>
  </si>
  <si>
    <t>Einstein Pediatrics Ogontz -EA</t>
  </si>
  <si>
    <t>Dr Booker Practice -EA</t>
  </si>
  <si>
    <t>Holland Peds - Center One -EA</t>
  </si>
  <si>
    <t>Holland Peds - Buck Road -EA</t>
  </si>
  <si>
    <t>Non Op Rev - ECHA</t>
  </si>
  <si>
    <t>Parent</t>
  </si>
  <si>
    <t>Oth Rev - Parent</t>
  </si>
  <si>
    <t>President's Office -PA</t>
  </si>
  <si>
    <t>Development Office -PA</t>
  </si>
  <si>
    <t>Development EMCM -PA</t>
  </si>
  <si>
    <t>Capital Campaign -PA</t>
  </si>
  <si>
    <t>Electric Outage Claim 6-17 -PA</t>
  </si>
  <si>
    <t>Legal -PA</t>
  </si>
  <si>
    <t>Legal EMCM -PA</t>
  </si>
  <si>
    <t>Internal Audit -PA</t>
  </si>
  <si>
    <t>Marketing EMCM -PA</t>
  </si>
  <si>
    <t>Marketing &amp; Communications -PA</t>
  </si>
  <si>
    <t>Yellow Pages-MKTG -PA</t>
  </si>
  <si>
    <t>Organization &amp; Employee Dev-PA</t>
  </si>
  <si>
    <t>Government Affairs -PA</t>
  </si>
  <si>
    <t>Moss Research Subsidy -PA</t>
  </si>
  <si>
    <t>MRK - Business Plans -PA</t>
  </si>
  <si>
    <t>Compliance -PA</t>
  </si>
  <si>
    <t>Planning &amp; Business Dvlpmt -PA</t>
  </si>
  <si>
    <t>Recruitment &amp; Placement Ctr-PA</t>
  </si>
  <si>
    <t>Enterprise Program Mgmt -PA</t>
  </si>
  <si>
    <t>IS - Administration -PA</t>
  </si>
  <si>
    <t>Purchasing -PA</t>
  </si>
  <si>
    <t>Purchasing EMCM -PA</t>
  </si>
  <si>
    <t>Accounting -PA</t>
  </si>
  <si>
    <t>Finance/Payroll EMCM -PA</t>
  </si>
  <si>
    <t>Population Health Staff -PA</t>
  </si>
  <si>
    <t>Acctg - Budget &amp; Reimbursem-PA</t>
  </si>
  <si>
    <t>Payor Relatn &amp; Contracting -PA</t>
  </si>
  <si>
    <t>Acctg - Patient Accounts -PA</t>
  </si>
  <si>
    <t>IS-Non Clinical Apps -PA</t>
  </si>
  <si>
    <t>Acctg - Revenue &amp; Cost -PA</t>
  </si>
  <si>
    <t>IS-Training -PA</t>
  </si>
  <si>
    <t>IS - Data Center -PA</t>
  </si>
  <si>
    <t>IS-Revenue Cycle -PA</t>
  </si>
  <si>
    <t>IS-Sys Dvlpmt &amp; ERP Admin -PA</t>
  </si>
  <si>
    <t>IS-Security Administration -PA</t>
  </si>
  <si>
    <t>IS-AECIS -PA</t>
  </si>
  <si>
    <t>IS - Server Techology -PA</t>
  </si>
  <si>
    <t>IS-Informatics -PA</t>
  </si>
  <si>
    <t>IS-Clinical Apps -PA</t>
  </si>
  <si>
    <t>IS-Innovation Center -PA</t>
  </si>
  <si>
    <t>IS-Desktop -PA</t>
  </si>
  <si>
    <t>Network Raises Pool -PA</t>
  </si>
  <si>
    <t>Contingency -PA</t>
  </si>
  <si>
    <t>Workforce Planning -PA</t>
  </si>
  <si>
    <t>Einstein Care Partners -PA</t>
  </si>
  <si>
    <t>NE Multi Specialty Suite -PA</t>
  </si>
  <si>
    <t>Einstein CarePartn-Non Sal -PA</t>
  </si>
  <si>
    <t>Strategic Planning -PA</t>
  </si>
  <si>
    <t>Integration -PA</t>
  </si>
  <si>
    <t>Development Contra -PA</t>
  </si>
  <si>
    <t>Government Affairs Contra -PA</t>
  </si>
  <si>
    <t>Mat Mgt Non-Inv Freight -PA</t>
  </si>
  <si>
    <t>Infectious Disease Admin -PA</t>
  </si>
  <si>
    <t>Pat Acct-Cash App/Cust Serv-PA</t>
  </si>
  <si>
    <t>Studer Group -PA</t>
  </si>
  <si>
    <t>Benefits -PA</t>
  </si>
  <si>
    <t>EMCM Occ Health -PA</t>
  </si>
  <si>
    <t>HR - Operations -PA</t>
  </si>
  <si>
    <t>Human Resources EMCM -PA</t>
  </si>
  <si>
    <t>Employee Health -PA</t>
  </si>
  <si>
    <t>IS-Web Dvlpmt &amp; DB Mgt -PA</t>
  </si>
  <si>
    <t>Fringes -PA</t>
  </si>
  <si>
    <t>Human Resources -Labor Pool-PA</t>
  </si>
  <si>
    <t>Salary Fringe Accrual -PA</t>
  </si>
  <si>
    <t>RIF -PA</t>
  </si>
  <si>
    <t>Depreciation -PA</t>
  </si>
  <si>
    <t>DepreciaT- Bldg &amp; Fix Eqpt -PA</t>
  </si>
  <si>
    <t>Depreciation - Equipment -PA</t>
  </si>
  <si>
    <t>5753 Wayne Ave -PA</t>
  </si>
  <si>
    <t>2010 N Broad St Lansdale -PA</t>
  </si>
  <si>
    <t>Collegeville Amb Care Fac -PA</t>
  </si>
  <si>
    <t>676 DeKalb Blue Bell -PA</t>
  </si>
  <si>
    <t>Planning -PA</t>
  </si>
  <si>
    <t>Crimson Products -PA</t>
  </si>
  <si>
    <t>Facilities Planning -PA</t>
  </si>
  <si>
    <t>Karabots -PA</t>
  </si>
  <si>
    <t>Front &amp; Olney -PA</t>
  </si>
  <si>
    <t>KOP 201 Mall Blvd -PA</t>
  </si>
  <si>
    <t>Real Estate Services -PA</t>
  </si>
  <si>
    <t>Safety Management -PA</t>
  </si>
  <si>
    <t>633 Germantown Pike -PA</t>
  </si>
  <si>
    <t>721 Skippack Pike -PA</t>
  </si>
  <si>
    <t>Materials Management -PA</t>
  </si>
  <si>
    <t>IS-Telecom &amp; Networking -PA</t>
  </si>
  <si>
    <t>Care Management -PA</t>
  </si>
  <si>
    <t>Care Management BH -PA</t>
  </si>
  <si>
    <t>Transportation Services -PA</t>
  </si>
  <si>
    <t>Medical Management -PA</t>
  </si>
  <si>
    <t>Urban Health -PA</t>
  </si>
  <si>
    <t>Special Visitors &amp; Events -PA</t>
  </si>
  <si>
    <t>HIM-EHN -PA</t>
  </si>
  <si>
    <t>COVID-19 -PA</t>
  </si>
  <si>
    <t>COVID19 - II - PA</t>
  </si>
  <si>
    <t>Non Op Rev Parent</t>
  </si>
  <si>
    <t>Lawson Company</t>
  </si>
  <si>
    <t>IA</t>
  </si>
  <si>
    <t>A0452</t>
  </si>
  <si>
    <t>A0101</t>
  </si>
  <si>
    <t>A0102</t>
  </si>
  <si>
    <t>A0155</t>
  </si>
  <si>
    <t>A0145</t>
  </si>
  <si>
    <t>A0310</t>
  </si>
  <si>
    <t>A0391</t>
  </si>
  <si>
    <t>A0458</t>
  </si>
  <si>
    <t>A0462</t>
  </si>
  <si>
    <t>A4202</t>
  </si>
  <si>
    <t>A4565</t>
  </si>
  <si>
    <t>A5404</t>
  </si>
  <si>
    <t>A5410</t>
  </si>
  <si>
    <t>A5531</t>
  </si>
  <si>
    <t>A5900</t>
  </si>
  <si>
    <t>A5919</t>
  </si>
  <si>
    <t>A5538</t>
  </si>
  <si>
    <t>A5930</t>
  </si>
  <si>
    <t>A5938</t>
  </si>
  <si>
    <t>A5942</t>
  </si>
  <si>
    <t>A5944</t>
  </si>
  <si>
    <t>A6032</t>
  </si>
  <si>
    <t>A6036</t>
  </si>
  <si>
    <t>B0001</t>
  </si>
  <si>
    <t>B0200</t>
  </si>
  <si>
    <t>B0206</t>
  </si>
  <si>
    <t>B0275</t>
  </si>
  <si>
    <t>B0495</t>
  </si>
  <si>
    <t>B0700</t>
  </si>
  <si>
    <t>B0960</t>
  </si>
  <si>
    <t>B1108</t>
  </si>
  <si>
    <t>B1400</t>
  </si>
  <si>
    <t>B1700</t>
  </si>
  <si>
    <t>B1702</t>
  </si>
  <si>
    <t>B1710</t>
  </si>
  <si>
    <t>B1714</t>
  </si>
  <si>
    <t>B1715</t>
  </si>
  <si>
    <t>B1790</t>
  </si>
  <si>
    <t>B2110</t>
  </si>
  <si>
    <t>B2312</t>
  </si>
  <si>
    <t>B2500</t>
  </si>
  <si>
    <t>B2555</t>
  </si>
  <si>
    <t>B3501</t>
  </si>
  <si>
    <t>B3520</t>
  </si>
  <si>
    <t>B3800</t>
  </si>
  <si>
    <t>B4000</t>
  </si>
  <si>
    <t>B4001</t>
  </si>
  <si>
    <t>B4015</t>
  </si>
  <si>
    <t>B4062</t>
  </si>
  <si>
    <t>B4430</t>
  </si>
  <si>
    <t>B4434</t>
  </si>
  <si>
    <t>C0000</t>
  </si>
  <si>
    <t>C0745</t>
  </si>
  <si>
    <t>C1400</t>
  </si>
  <si>
    <t>C1455</t>
  </si>
  <si>
    <t>E1440</t>
  </si>
  <si>
    <t>People Soft Accounting Unit</t>
  </si>
  <si>
    <t>Business Unit</t>
  </si>
  <si>
    <t>Lawson Accounting Unit</t>
  </si>
  <si>
    <t>Lawson AU Name</t>
  </si>
  <si>
    <t>Fund Type</t>
  </si>
  <si>
    <t>Endowment Corpus</t>
  </si>
  <si>
    <t>JOHNSON</t>
  </si>
  <si>
    <t>PERPETUAL ROOMS</t>
  </si>
  <si>
    <t>PERPETUAL BEDS</t>
  </si>
  <si>
    <t>LURIA LIBRARY</t>
  </si>
  <si>
    <t>GANS</t>
  </si>
  <si>
    <t>ORTHOPEDIC</t>
  </si>
  <si>
    <t>FREE BEDS</t>
  </si>
  <si>
    <t>GORDAN LECTURE</t>
  </si>
  <si>
    <t>HARRY GOLDBERG</t>
  </si>
  <si>
    <t>NALIBOTSKY</t>
  </si>
  <si>
    <t>SOCIAL SERVICES</t>
  </si>
  <si>
    <t>ENT</t>
  </si>
  <si>
    <t>DREYFUS</t>
  </si>
  <si>
    <t>MITNICK UROLOGY</t>
  </si>
  <si>
    <t>DIABETIC</t>
  </si>
  <si>
    <t>FREDA KRAFTSOW</t>
  </si>
  <si>
    <t>BENJAMIN GREENSPAN</t>
  </si>
  <si>
    <t>LEVINE SURGICAL LECTURE</t>
  </si>
  <si>
    <t>ANNE NEWMAN I-CAN</t>
  </si>
  <si>
    <t>RENAL LAB</t>
  </si>
  <si>
    <t>HEART DISEASE</t>
  </si>
  <si>
    <t>SEIGAL</t>
  </si>
  <si>
    <t>STRICK</t>
  </si>
  <si>
    <t>KLEINMAN</t>
  </si>
  <si>
    <t>GENERAL</t>
  </si>
  <si>
    <t>RESERVE FOR CONTINGENCIES</t>
  </si>
  <si>
    <t>PERPETUAL BEDS-WOMEN'S WARD</t>
  </si>
  <si>
    <t>DR. ABRAHAM RECHTMAN</t>
  </si>
  <si>
    <t>RUTH WEYL</t>
  </si>
  <si>
    <t>KAPNEK</t>
  </si>
  <si>
    <t>DR. MOSES BEHREND</t>
  </si>
  <si>
    <t>OCCUPATIONAL THERAPY</t>
  </si>
  <si>
    <t>NURSES RELIEF</t>
  </si>
  <si>
    <t>MILTON NEUMAN</t>
  </si>
  <si>
    <t>HELEN GORDAN MEMORIAL</t>
  </si>
  <si>
    <t>ORGAN TRANSPLANT</t>
  </si>
  <si>
    <t>PERPETUAL BEDS-CHILD'S WARD</t>
  </si>
  <si>
    <t>PERPETUAL BEDS-MEN'S WARD</t>
  </si>
  <si>
    <t>PRE-NATAL CLINIC</t>
  </si>
  <si>
    <t>CANCER</t>
  </si>
  <si>
    <t>PERPETUAL ROOMS-CHILD WARD</t>
  </si>
  <si>
    <t>PATIENT LIBRARY</t>
  </si>
  <si>
    <t>DR. GABRIEL EPSTEIN</t>
  </si>
  <si>
    <t>PRIZES FOR STUDENT NURSES</t>
  </si>
  <si>
    <t>ROSENAU</t>
  </si>
  <si>
    <t>LILLIAN C ROSENBERG</t>
  </si>
  <si>
    <t>FREE MEDICINE</t>
  </si>
  <si>
    <t>PERPETUAL BEDS-INCURABLE WARD</t>
  </si>
  <si>
    <t>E.FREIDENBERG ROOM</t>
  </si>
  <si>
    <t>DEKTOR NURSES LIBRARY</t>
  </si>
  <si>
    <t>RETA AND MARTIN EISENBERG COMMUNITY FUND</t>
  </si>
  <si>
    <t>DR. PAULA MICHAUD ANNUAL LECTURE IN NURSING</t>
  </si>
  <si>
    <t>SONIA STUPNIKER MD LIBRARY FUND</t>
  </si>
  <si>
    <t>KLEHR FUND FOR THE BENEFIT OF THE VICTOR CENTER</t>
  </si>
  <si>
    <t>EINSTEIN HEALTHCARE NETWORK</t>
  </si>
  <si>
    <t>CHANGES IN ENDOWMENT FUNDS</t>
  </si>
  <si>
    <t>FOR THE FISCAL YEAR TO DATE</t>
  </si>
  <si>
    <t>YEAR TO DATE CHANGES</t>
  </si>
  <si>
    <t>NEW</t>
  </si>
  <si>
    <t>SPENDING</t>
  </si>
  <si>
    <t>GIFTS</t>
  </si>
  <si>
    <t>DISTRIBUTION</t>
  </si>
  <si>
    <t>INVESTMENT</t>
  </si>
  <si>
    <t>CORPUS $</t>
  </si>
  <si>
    <t>UNITS</t>
  </si>
  <si>
    <t>MARKET $</t>
  </si>
  <si>
    <t>$</t>
  </si>
  <si>
    <t>Units</t>
  </si>
  <si>
    <t>RETURN</t>
  </si>
  <si>
    <t>MARKET</t>
  </si>
  <si>
    <t xml:space="preserve">   TOTAL     </t>
  </si>
  <si>
    <t>FUND</t>
  </si>
  <si>
    <t>TYPE</t>
  </si>
  <si>
    <t>FUND #</t>
  </si>
  <si>
    <t>FUND NAME</t>
  </si>
  <si>
    <t xml:space="preserve">9101-010 A OPERATIONS </t>
  </si>
  <si>
    <t>Unrst</t>
  </si>
  <si>
    <t>End</t>
  </si>
  <si>
    <t>9101-030 C MATURITY DIV.</t>
  </si>
  <si>
    <t>9101-030 D SOLARIUM</t>
  </si>
  <si>
    <t>9101-030 E DISPENSORY</t>
  </si>
  <si>
    <t>9101-030 F BOOKS FOR NURSES</t>
  </si>
  <si>
    <t>9104-020  +HARBOR CONTRIBUTION</t>
  </si>
  <si>
    <t>JULIUS C. &amp; HANNA LEVI TRUST</t>
  </si>
  <si>
    <t>** FORMERLY-MULLICAN **</t>
  </si>
  <si>
    <t>ESTATE OF ADELE COOPER</t>
  </si>
  <si>
    <t>WEINER</t>
  </si>
  <si>
    <t>MOBILITY RESEARCH</t>
  </si>
  <si>
    <t>OPTHOMOLOGY</t>
  </si>
  <si>
    <t>GELSMAN</t>
  </si>
  <si>
    <t>SOLIS-COHEN</t>
  </si>
  <si>
    <t>0065-380004</t>
  </si>
  <si>
    <t>M F ROSENBURG</t>
  </si>
  <si>
    <t>PAUL J. JOHNSON CHAIR OF MEDICINE</t>
  </si>
  <si>
    <t>HARRY B. WRIGHT</t>
  </si>
  <si>
    <t>HORACE LOEB/SOCIAL SERVICES</t>
  </si>
  <si>
    <t>DAVID &amp; LOUISE H. ALTMAN FUND</t>
  </si>
  <si>
    <t>HAROLD J. ISARD RADIOLOGY MEMORIAL FUND</t>
  </si>
  <si>
    <t>ARTHUR FLEISHER</t>
  </si>
  <si>
    <t>GERSHENFELD (MATTIE)</t>
  </si>
  <si>
    <t>SCHATZ MEMORIAL FUND</t>
  </si>
  <si>
    <t>M</t>
  </si>
  <si>
    <t>NEUMAN FUND</t>
  </si>
  <si>
    <t>LAVINE FUND</t>
  </si>
  <si>
    <t>MILTON SHAPIRO FUND</t>
  </si>
  <si>
    <t>SYLVIA SHAPIRO FUND</t>
  </si>
  <si>
    <t>KAPLAN LECTURE FUND</t>
  </si>
  <si>
    <t>PERMANENT ENDOWMENT FUND</t>
  </si>
  <si>
    <t>EVELYN ELIAS FUND - DRUCKER BRAIN INJURY FUND</t>
  </si>
  <si>
    <t>JAY BENEMAN MEMORIAL CAR XFER</t>
  </si>
  <si>
    <t>MRRI-FUNDING THE FUTURE</t>
  </si>
  <si>
    <t>KORMAN HEALING GARDEN FUND</t>
  </si>
  <si>
    <t>FREDERICK AND KATHERINE F. ASCHENBACH</t>
  </si>
  <si>
    <t>G</t>
  </si>
  <si>
    <t>GEORGE C. BERGER BED</t>
  </si>
  <si>
    <t>SAMUEL BETTON</t>
  </si>
  <si>
    <t>CHARLOTTE BOSTWICK</t>
  </si>
  <si>
    <t>WILLIAM BARTON BREWSTER</t>
  </si>
  <si>
    <t>WILLIAM K. COX FREE BED</t>
  </si>
  <si>
    <t>THE LIBORIO DELFINO AND E.R.N. DELFINO MEMORIAL</t>
  </si>
  <si>
    <t>B.F. DEWEES AND CHARLES C. WRIGGINS</t>
  </si>
  <si>
    <t>ENCOURAGEMENT OF NURSES</t>
  </si>
  <si>
    <t>FIRST PRESBYTERIAN PASTORIAL AID BED</t>
  </si>
  <si>
    <t>MARY WARDEN HARKNESS</t>
  </si>
  <si>
    <t>BERTHA HART FREE BED</t>
  </si>
  <si>
    <t>ELLA M. AND ELIZABETH C. HELLER MEMORIAL</t>
  </si>
  <si>
    <t>JOHN J. HERBERT</t>
  </si>
  <si>
    <t>WILLIAM B. KURTZ</t>
  </si>
  <si>
    <t>THADDEUS L. LEAVITT BED</t>
  </si>
  <si>
    <t>SUSAN LEMON LITTELL AND SUSAN MORRIS LITTELL BE</t>
  </si>
  <si>
    <t>EDWARD P. MCCORMICK</t>
  </si>
  <si>
    <t>THE MCILHENNY FOUNDATION</t>
  </si>
  <si>
    <t>ELIZABETH WHARTON MCKEAN</t>
  </si>
  <si>
    <t>SARA B. MCLEAN</t>
  </si>
  <si>
    <t>CLARA P. MCDADE</t>
  </si>
  <si>
    <t>ELLA MCNABB</t>
  </si>
  <si>
    <t>A.F. MULLER</t>
  </si>
  <si>
    <t>WILLIAM T. MURPHY</t>
  </si>
  <si>
    <t>WALTER K. PERRY</t>
  </si>
  <si>
    <t>S. WYMEN ROLPH</t>
  </si>
  <si>
    <t>DR. GEORGE SHOLLER</t>
  </si>
  <si>
    <t>NELSON B. WARDEN MEMORIAL</t>
  </si>
  <si>
    <t>MARY ELLEN WILGUS MEMORIAL</t>
  </si>
  <si>
    <t>GRACE YOUNG WILLIAMS</t>
  </si>
  <si>
    <t>DR. I. PEARSON WILLITTS</t>
  </si>
  <si>
    <t>SCHOOL OF NURSING</t>
  </si>
  <si>
    <t>AARON CARPENTER FREE BED</t>
  </si>
  <si>
    <t>WALTER M. SCHWARTZ</t>
  </si>
  <si>
    <t>SOCIAL SERVICE</t>
  </si>
  <si>
    <t>MARY B. CORNMAN MEMORIAL</t>
  </si>
  <si>
    <t>DR. JOHN B. HEDGES</t>
  </si>
  <si>
    <t>LAMBERT LARE</t>
  </si>
  <si>
    <t>WILLIAM J. MARTIN</t>
  </si>
  <si>
    <t>CONNIE'S CAFES FOR APHASIA CENTER</t>
  </si>
  <si>
    <t>GENUARDI PRESIDENT'S FUND AT EMCM</t>
  </si>
  <si>
    <t>BERTON AND SALLIE KORMAN FAMILY PRIZE FUND</t>
  </si>
  <si>
    <t>DR. MILTON WOHL ORTHOPAEDIC FUND</t>
  </si>
  <si>
    <t>DR. T FUND FOR MOVEMENT ANALYSIS FELLOWSHIP</t>
  </si>
  <si>
    <t>Moss S.P.F. - No Distribution</t>
  </si>
  <si>
    <t>Unit Value - Year Begin</t>
  </si>
  <si>
    <t>No Distr. - Rcd Actual Inc</t>
  </si>
  <si>
    <t>Unit Value - Year to Date</t>
  </si>
  <si>
    <t>Quasi</t>
  </si>
  <si>
    <t>Board</t>
  </si>
  <si>
    <t>Variance Check - Detail vs Total</t>
  </si>
  <si>
    <t>10</t>
  </si>
  <si>
    <t>12 &amp; 22</t>
  </si>
  <si>
    <t>80</t>
  </si>
  <si>
    <t>Variance</t>
  </si>
  <si>
    <t>As a %</t>
  </si>
  <si>
    <t>Return</t>
  </si>
  <si>
    <t>Notes</t>
  </si>
  <si>
    <t>Check</t>
  </si>
  <si>
    <t>GL #</t>
  </si>
  <si>
    <t>Distribution</t>
  </si>
  <si>
    <t>of Starting Mklt</t>
  </si>
  <si>
    <t>Co</t>
  </si>
  <si>
    <t>AU</t>
  </si>
  <si>
    <t>ACCt</t>
  </si>
  <si>
    <t>Actvty</t>
  </si>
  <si>
    <t>Act Cat</t>
  </si>
  <si>
    <t>Unrestricted Operations</t>
  </si>
  <si>
    <t>JULIUS C. &amp; HANNA LEVI TRUST (Added Sept. 2010)</t>
  </si>
  <si>
    <t>Unrestricted Research</t>
  </si>
  <si>
    <t>Endowment</t>
  </si>
  <si>
    <t>Restricted S.P Fund</t>
  </si>
  <si>
    <t>DAVID &amp; LOUISE H. ALTMAN FUND (ADDED OCT 2013)</t>
  </si>
  <si>
    <t>ISARD MEMORIAL FUND</t>
  </si>
  <si>
    <t>SCHATZ MEMORIAL FUND from elkins</t>
  </si>
  <si>
    <t>Restricted S.P Fund Moss</t>
  </si>
  <si>
    <t>DRUCKER BRAIN INJURY FUND</t>
  </si>
  <si>
    <t>Restricted S.P Fund EMCM</t>
  </si>
  <si>
    <t>KORMAN HEALING GARDEN FUND (ADDED July 2014)</t>
  </si>
  <si>
    <t>VICTOR &amp; JOAN JOHNSON CHAIR OF IT</t>
  </si>
  <si>
    <t>ROBERT SOMERS CHAIR OF SURGERY</t>
  </si>
  <si>
    <t>SHRIER FAMILY TOPICS</t>
  </si>
  <si>
    <t>HAAS CHAIR OF PM &amp; R</t>
  </si>
  <si>
    <t>RETA'S GAMES GROUP -APHASIA CENTER</t>
  </si>
  <si>
    <t>BARRY FREEDMAN LECTURE FUND</t>
  </si>
  <si>
    <t>MOSS RESEARCH INSTITUTE</t>
  </si>
  <si>
    <t xml:space="preserve"> </t>
  </si>
  <si>
    <t>SPF Name/Endowment Name</t>
  </si>
  <si>
    <t>A0061</t>
  </si>
  <si>
    <t>Market Vale @ 3/31/22</t>
  </si>
  <si>
    <t xml:space="preserve">
Name</t>
  </si>
  <si>
    <t>Prior 
Year</t>
  </si>
  <si>
    <t>Grant Income</t>
  </si>
  <si>
    <t>Investment Income</t>
  </si>
  <si>
    <t>Total Revenue</t>
  </si>
  <si>
    <t xml:space="preserve">
Expense</t>
  </si>
  <si>
    <t xml:space="preserve">
Fund Balance</t>
  </si>
  <si>
    <t>Special Purpose Fund Contra</t>
  </si>
  <si>
    <t>Clinic for Autism</t>
  </si>
  <si>
    <t>AUX02-GERIATRIC PT EMERGNCY FD</t>
  </si>
  <si>
    <t xml:space="preserve"> OBERDORFER FUND</t>
  </si>
  <si>
    <t xml:space="preserve"> BRANDMAN PULMONARY FUND</t>
  </si>
  <si>
    <t>AES15-EMTP(Einstein Microsurgi</t>
  </si>
  <si>
    <t>Steinberg Water Therapy Progra</t>
  </si>
  <si>
    <t>Russian Language Care Coordina</t>
  </si>
  <si>
    <t>AES17-It's Not Just Physical</t>
  </si>
  <si>
    <t>AES17-Outpatient Lactatn Serv</t>
  </si>
  <si>
    <t>AES18-Palliative Care Training</t>
  </si>
  <si>
    <t>AES20-Let's Stop HIV: Digital</t>
  </si>
  <si>
    <t>VICTOR CENTER-AEMC</t>
  </si>
  <si>
    <t>COVID-19 Employee Relief Fund</t>
  </si>
  <si>
    <t>INCOME ACCOUNT</t>
  </si>
  <si>
    <t>AES17-C1 Esterase eff on Brain</t>
  </si>
  <si>
    <t>AES 18-Procalcitonin &amp; C-React</t>
  </si>
  <si>
    <t>AES18-Urine Osmolality to Seru</t>
  </si>
  <si>
    <t>AES18-Healthcare Outcomes</t>
  </si>
  <si>
    <t>AES19-Pathways Sub-serving</t>
  </si>
  <si>
    <t>AES19-Body Weight Mon Heart Pt</t>
  </si>
  <si>
    <t>AES20-Resid Delvr to SGDP</t>
  </si>
  <si>
    <t>DIABETIC FUND</t>
  </si>
  <si>
    <t>NALIBOTSKY FUND</t>
  </si>
  <si>
    <t>DEPARTMENTAL FUND</t>
  </si>
  <si>
    <t>NMA RESEARCH - CAPKIN</t>
  </si>
  <si>
    <t>RENAL LAB FUND</t>
  </si>
  <si>
    <t>ORGAN TRANSPLANT FUND</t>
  </si>
  <si>
    <t>MILTON NEUMAN FUND</t>
  </si>
  <si>
    <t>KAPLAN-PARKINSONS RES-HOROWIT</t>
  </si>
  <si>
    <t>Milton Wohl,Dept of Orthopaedi</t>
  </si>
  <si>
    <t>Pledge Receivable</t>
  </si>
  <si>
    <t>EMCP Co 12</t>
  </si>
  <si>
    <t>Spec Purp Balance Current</t>
  </si>
  <si>
    <t>Activity #</t>
  </si>
  <si>
    <t>Income account</t>
  </si>
  <si>
    <t>A0069</t>
  </si>
  <si>
    <t>Outside Trust</t>
  </si>
  <si>
    <t>Quasi End</t>
  </si>
  <si>
    <t>Special Purpose</t>
  </si>
  <si>
    <t>Account #</t>
  </si>
  <si>
    <t>Restr BU</t>
  </si>
  <si>
    <t>Account</t>
  </si>
  <si>
    <t>Mapping amount</t>
  </si>
  <si>
    <t>Interfund</t>
  </si>
  <si>
    <t>TBD</t>
  </si>
  <si>
    <t>INterfund</t>
  </si>
  <si>
    <t>792XXX</t>
  </si>
  <si>
    <t>RESEARCH</t>
  </si>
  <si>
    <t>New BU</t>
  </si>
  <si>
    <t>E.N.T. FUND</t>
  </si>
  <si>
    <t>B3808</t>
  </si>
  <si>
    <t>G0061</t>
  </si>
  <si>
    <t xml:space="preserve">Lawson Activity </t>
  </si>
  <si>
    <t>PS Business Unit</t>
  </si>
  <si>
    <t xml:space="preserve">People Soft Department </t>
  </si>
  <si>
    <t>PS Product</t>
  </si>
  <si>
    <t>Lawson Activity to PS Product</t>
  </si>
  <si>
    <t>New</t>
  </si>
  <si>
    <t>AE8221</t>
  </si>
  <si>
    <t>AE8222</t>
  </si>
  <si>
    <t>AE8232</t>
  </si>
  <si>
    <t>AE8233</t>
  </si>
  <si>
    <t>AE8234</t>
  </si>
  <si>
    <t>AE8239</t>
  </si>
  <si>
    <t>AE8246</t>
  </si>
  <si>
    <t>AE8252</t>
  </si>
  <si>
    <t>AE8254</t>
  </si>
  <si>
    <t>AE8257</t>
  </si>
  <si>
    <t>AE8262</t>
  </si>
  <si>
    <t>AE8263</t>
  </si>
  <si>
    <t>AE8264</t>
  </si>
  <si>
    <t>AE8266</t>
  </si>
  <si>
    <t>AE8268</t>
  </si>
  <si>
    <t>AE8271</t>
  </si>
  <si>
    <t>AE8272</t>
  </si>
  <si>
    <t>AE8273</t>
  </si>
  <si>
    <t>AE8274</t>
  </si>
  <si>
    <t>AE8281</t>
  </si>
  <si>
    <t>AE8283</t>
  </si>
  <si>
    <t>AE8284</t>
  </si>
  <si>
    <t>AE8285</t>
  </si>
  <si>
    <t>AE8290</t>
  </si>
  <si>
    <t>AE8291</t>
  </si>
  <si>
    <t>AE8293</t>
  </si>
  <si>
    <t>AE8294</t>
  </si>
  <si>
    <t>AE8295</t>
  </si>
  <si>
    <t>AE8296</t>
  </si>
  <si>
    <t>AE8297</t>
  </si>
  <si>
    <t>AE8298</t>
  </si>
  <si>
    <t>AE8300</t>
  </si>
  <si>
    <t>AE8301</t>
  </si>
  <si>
    <t>AE8302</t>
  </si>
  <si>
    <t>AE8304</t>
  </si>
  <si>
    <t>AE8305</t>
  </si>
  <si>
    <t>AE8306</t>
  </si>
  <si>
    <t>AE8308</t>
  </si>
  <si>
    <t>AE8309</t>
  </si>
  <si>
    <t>AE8310</t>
  </si>
  <si>
    <t>AE8311</t>
  </si>
  <si>
    <t>AE8312</t>
  </si>
  <si>
    <t>AE8313</t>
  </si>
  <si>
    <t>AE8314</t>
  </si>
  <si>
    <t>AE8316</t>
  </si>
  <si>
    <t>AE8317</t>
  </si>
  <si>
    <t>AE8319</t>
  </si>
  <si>
    <t>AE8320</t>
  </si>
  <si>
    <t>AE8321</t>
  </si>
  <si>
    <t>AE8322</t>
  </si>
  <si>
    <t>AE8325</t>
  </si>
  <si>
    <t>AE8327</t>
  </si>
  <si>
    <t>AE8328</t>
  </si>
  <si>
    <t>AE8335</t>
  </si>
  <si>
    <t>AE8336</t>
  </si>
  <si>
    <t>AE8338</t>
  </si>
  <si>
    <t>AE8343</t>
  </si>
  <si>
    <t>AE8344</t>
  </si>
  <si>
    <t>AE8345</t>
  </si>
  <si>
    <t>AE8347</t>
  </si>
  <si>
    <t>AE8348</t>
  </si>
  <si>
    <t>AE8349</t>
  </si>
  <si>
    <t>AE8350</t>
  </si>
  <si>
    <t>AE8351</t>
  </si>
  <si>
    <t>AE8352</t>
  </si>
  <si>
    <t>AE8354</t>
  </si>
  <si>
    <t>AE8355</t>
  </si>
  <si>
    <t>AE8356</t>
  </si>
  <si>
    <t>AE8357</t>
  </si>
  <si>
    <t>AE8358</t>
  </si>
  <si>
    <t>AE8359</t>
  </si>
  <si>
    <t>AE8362</t>
  </si>
  <si>
    <t>AE8364</t>
  </si>
  <si>
    <t>AE8366</t>
  </si>
  <si>
    <t>AE8367</t>
  </si>
  <si>
    <t>AE8369</t>
  </si>
  <si>
    <t>AE9833</t>
  </si>
  <si>
    <t>A5914</t>
  </si>
  <si>
    <t>B4436</t>
  </si>
  <si>
    <t>B0003</t>
  </si>
  <si>
    <t>A0104</t>
  </si>
  <si>
    <t>A5911</t>
  </si>
  <si>
    <t>A5902</t>
  </si>
  <si>
    <t>A5913</t>
  </si>
  <si>
    <t>Various Sponsored</t>
  </si>
  <si>
    <t>FY23</t>
  </si>
  <si>
    <t>PS Restricted  BU</t>
  </si>
  <si>
    <t>LIVER DISEASE &amp; TRANSPLANT LEC</t>
  </si>
  <si>
    <t>ROBERT SOMERS,CHAIR OF SURGERY</t>
  </si>
  <si>
    <t>BEHREND LIBRARY AND MEDIA CENT</t>
  </si>
  <si>
    <t>CEO AND CHAIRMAN'S FUND</t>
  </si>
  <si>
    <t>HEALTHCARE NEEDS OF WOMEN</t>
  </si>
  <si>
    <t>ECP COMPLEX CARE MANAGMNT PROG</t>
  </si>
  <si>
    <t>CENTER FOR SPEC OPER &amp; TRAIN</t>
  </si>
  <si>
    <t>EDUCATION FUND FOR NURSES</t>
  </si>
  <si>
    <t>EMCEP STAFF DISCRETIONARY FUND</t>
  </si>
  <si>
    <t>FREDA KRAFTSOW SACKS FAM RES C</t>
  </si>
  <si>
    <t>HORACE LOEB SOCIAL SERVICES</t>
  </si>
  <si>
    <t>REUBEN&amp;MOLLIE GORDON PALLIATIV</t>
  </si>
  <si>
    <t>GENERAL PRACTICE FUND</t>
  </si>
  <si>
    <t>I.B BENDER,DMD ENDODONTIC FUND</t>
  </si>
  <si>
    <t>COMMNTY OUTREACH &amp; ENGAGMT FD</t>
  </si>
  <si>
    <t>FRIENDS OF EMCM</t>
  </si>
  <si>
    <t>ON-CALL TOXICOLOGICAL CONSULTA</t>
  </si>
  <si>
    <t>HOSPITALITY HOUSE</t>
  </si>
  <si>
    <t>ORTHODONTIC FUND</t>
  </si>
  <si>
    <t>DEPT OF EMERGENCY SERVIC DISCR</t>
  </si>
  <si>
    <t>HARRIET BERNSTEIN FD FOR MULTI</t>
  </si>
  <si>
    <t>CLAIMS SERVICE EDUCATION FUND</t>
  </si>
  <si>
    <t>PHYSICIAN ASSISTANTS-RESIDENTS</t>
  </si>
  <si>
    <t>INFECTIOUS DISEASE FELLOWS FUN</t>
  </si>
  <si>
    <t>KRUGER TRANSPLANT FELLOW EDUCA</t>
  </si>
  <si>
    <t>REBA AZOFF FND FOR NURSING EDU</t>
  </si>
  <si>
    <t>ADOPT-A-PATIENT FUND</t>
  </si>
  <si>
    <t>THINK FIRST EINSTEIN-INJURY PR</t>
  </si>
  <si>
    <t>FUN AND FIT THROUGH PLAY</t>
  </si>
  <si>
    <t>RADIATION ONCOLOGY SP PURP FD</t>
  </si>
  <si>
    <t>3 STEPS TO GOOD BREAST HEALTH</t>
  </si>
  <si>
    <t>RENEE VEITZ MEMORIAL FUND</t>
  </si>
  <si>
    <t>NEURODEVELOPMENTAL ENHANCEMENT</t>
  </si>
  <si>
    <t>REACH OUT AND READ</t>
  </si>
  <si>
    <t>ALTMAN CHAIR OF ENDOCRINOLOGY</t>
  </si>
  <si>
    <t>HELEN WINELAND FUND-PRIOR YEAR</t>
  </si>
  <si>
    <t>IDA PARK OLDER ADULT FUND</t>
  </si>
  <si>
    <t>ROLAND D LUCAS,MD MEMORIAL FND</t>
  </si>
  <si>
    <t>DOMESTIC VIOLENCE</t>
  </si>
  <si>
    <t>KLEHR FUND FOR VICTOR CENTER</t>
  </si>
  <si>
    <t>CENTERING-STRONG START</t>
  </si>
  <si>
    <t>SMALL MIRACLES 2021</t>
  </si>
  <si>
    <t>AES13-EMEDONLINE</t>
  </si>
  <si>
    <t>AES13-DISABILITY ETIQUETTE VID</t>
  </si>
  <si>
    <t>EINSTEIN-CPC BENEFIT NAVIGATOR</t>
  </si>
  <si>
    <t>THE SACHS CONSERVATORY</t>
  </si>
  <si>
    <t>PROSTATE CANCER SUPPORT</t>
  </si>
  <si>
    <t>MOSS COMMUNITY FALLS&amp;INJURY PR</t>
  </si>
  <si>
    <t>AES15-CENTERING PARENTING</t>
  </si>
  <si>
    <t>KENNETH B SCHWARTZ CTR ROUNDS</t>
  </si>
  <si>
    <t>IRIS SCHWARTZ CANCER FUND</t>
  </si>
  <si>
    <t>PHYSICIAN OBSERVERSHIP FUND</t>
  </si>
  <si>
    <t>INTERVENTIONAL CARDIOLOGY CONF</t>
  </si>
  <si>
    <t>COMMUNITY PRACTICE CENTER PROG</t>
  </si>
  <si>
    <t>PREVENTION OF JGD FUND</t>
  </si>
  <si>
    <t>CANCER SURVIVORSHIP PROGRAM</t>
  </si>
  <si>
    <t>VICTOR&amp;JOAN JOHNSON CHAIR IT</t>
  </si>
  <si>
    <t>CONNIE'S CAFES FOR APHASIA CTR</t>
  </si>
  <si>
    <t>ACADEMIC AFFAIRS FUND</t>
  </si>
  <si>
    <t>RUDMAN MEDICAL CAREER PREP PRG</t>
  </si>
  <si>
    <t>RYAN RESIDENCY TRAINING PROGRA</t>
  </si>
  <si>
    <t>AES16-OPIOID-INDUCED RESPIRATO</t>
  </si>
  <si>
    <t>AES16-WHO I AM!</t>
  </si>
  <si>
    <t>AES16-ELECTRONICALLY GENERATED</t>
  </si>
  <si>
    <t>AES16-EINSTEIN CENTER FOR CLEA</t>
  </si>
  <si>
    <t>KITTNER PHYSICIAN TRAINING FUN</t>
  </si>
  <si>
    <t>DYLAN SINGER FUND</t>
  </si>
  <si>
    <t>KRAFTSOW-KOGAN OBESITY ED FUND</t>
  </si>
  <si>
    <t>AES-QUALITY IMPROV SEED GRAN</t>
  </si>
  <si>
    <t>AES17-RECOGNIZE RX-REVIVE</t>
  </si>
  <si>
    <t>AES17-COLLABORATIVE INITIATIVE</t>
  </si>
  <si>
    <t>AES17-EINSTEIN FARM  TO FAMILY</t>
  </si>
  <si>
    <t>AES17-UNITE:INNOV STREAM PREGN</t>
  </si>
  <si>
    <t>AES17-TRAN PROG YOUTH SP NEEDS</t>
  </si>
  <si>
    <t>COMPASSIONATE CARE FUND</t>
  </si>
  <si>
    <t>CONTINUING MEDICAL EDUCATION</t>
  </si>
  <si>
    <t>PRIDE PROGRAM FUND</t>
  </si>
  <si>
    <t>JANET LEWIN FUND FOR PATIENT E</t>
  </si>
  <si>
    <t>TELEHEALTH SERVICES</t>
  </si>
  <si>
    <t>AES18-ROLE COMM PARAMED</t>
  </si>
  <si>
    <t>AES18-ROBOTIC ASSIST GAIT TRNG</t>
  </si>
  <si>
    <t>AES18-THERAPEUTIC RESPONS TEAM</t>
  </si>
  <si>
    <t>AES18-IOP FOR LIVER TRANSPLANT</t>
  </si>
  <si>
    <t>WALK THRU THE PARK</t>
  </si>
  <si>
    <t>AES18-RED HEART FAILURE READM</t>
  </si>
  <si>
    <t>AES18-BACK TO LIFE FNTNL RECOV</t>
  </si>
  <si>
    <t>CAMP INDEPENDENCE FUND</t>
  </si>
  <si>
    <t>MONHEIT FUND</t>
  </si>
  <si>
    <t>DELLHEIM PROSTHODONTICS AWARD</t>
  </si>
  <si>
    <t>GALMAN CCHT FUND</t>
  </si>
  <si>
    <t>UROLOGIC CANCER RESEARCH FUND</t>
  </si>
  <si>
    <t>LECHTER AWARD PHYS EXCELLENCE</t>
  </si>
  <si>
    <t>EMERG MED RESEARCH FUND</t>
  </si>
  <si>
    <t>AES20-DOULA SUPPORT FOR LABORI</t>
  </si>
  <si>
    <t>AES20-EINSTEIN'S PRIDE EDUCATI</t>
  </si>
  <si>
    <t>AES20-BRIDGE TO RECOVERY: CPS</t>
  </si>
  <si>
    <t>AES20-AKI REDUCTION IN POSTOP</t>
  </si>
  <si>
    <t>BREAST FEEDIN/PREGNANCY SUPPOR</t>
  </si>
  <si>
    <t>AES20-WILLOWCREST TRANSITIONAL</t>
  </si>
  <si>
    <t>AES20-COMPREHENSIVE GI MOTILIT</t>
  </si>
  <si>
    <t>AES20-MOBILE IN-SITU SIMULATIO</t>
  </si>
  <si>
    <t>ED PEDIATRIC READINESS FUND</t>
  </si>
  <si>
    <t>RETINOPATHY SCREENING SUPP FND</t>
  </si>
  <si>
    <t>FOOD INSECURITY</t>
  </si>
  <si>
    <t>SPIRITUAL CARE FUND</t>
  </si>
  <si>
    <t>INTEGRATED BEHAVIORAL HEALTH</t>
  </si>
  <si>
    <t>REACH OUT AND READ ECHA FUND</t>
  </si>
  <si>
    <t>MOSS COMPASSIONATE CARE FUND</t>
  </si>
  <si>
    <t>RUSSIAN LANGUAGE SPEC CARE COO</t>
  </si>
  <si>
    <t>HIV EDUCATION PROGRAM</t>
  </si>
  <si>
    <t>TRAUMA OUTREACH PROGRAM FUND</t>
  </si>
  <si>
    <t>STUDENT SUPPORT SERVICES</t>
  </si>
  <si>
    <t>AES22-BRIDG ED-OP AUD THERAPY</t>
  </si>
  <si>
    <t>AES22-PT CNTRD SUP CARE EDU</t>
  </si>
  <si>
    <t>AES22-NALOXONE RESCUE PROJECT</t>
  </si>
  <si>
    <t>AES22-GROOM, GLOW &amp; GROW</t>
  </si>
  <si>
    <t>AES22-TRAING &amp; ED LVG PP APHAS</t>
  </si>
  <si>
    <t>AES22-STANDRD PAT TEACH RESID</t>
  </si>
  <si>
    <t>AES22-LEARNG BRIDGE ADVCY PROG</t>
  </si>
  <si>
    <t>AES22-AUGMNTV MEANS COMM ICU</t>
  </si>
  <si>
    <t>AES22-AI TO ENHANC POLYP DETEC</t>
  </si>
  <si>
    <t>AES22-WHILE YOU WAIT</t>
  </si>
  <si>
    <t>COVID-19 TRANSPORT &amp; LANGUAGE</t>
  </si>
  <si>
    <t>UNDIST REAL LOSS-IMPAIRMENT</t>
  </si>
  <si>
    <t>UNDIST REAL LOSS IMPAIRM-MOSS</t>
  </si>
  <si>
    <t>PHYSICIAN ENGAGEMENT FUND</t>
  </si>
  <si>
    <t>VHD PROGRAM GROWTH</t>
  </si>
  <si>
    <t>TRANSPORTATION FUND CANCER CEN</t>
  </si>
  <si>
    <t>CARE COORD FOR VULNER CHILDREN</t>
  </si>
  <si>
    <t>ABRAMSON EMEGRENCY DEPT FUND</t>
  </si>
  <si>
    <t>MOTHER'S RESOURCE CENTER-EMCM</t>
  </si>
  <si>
    <t>HOMECARE HOSPICE FUND</t>
  </si>
  <si>
    <t>TORNETTA SCHOOL OF ANESTHESIA</t>
  </si>
  <si>
    <t>EMCM CANCER CENTER FUND</t>
  </si>
  <si>
    <t>EMCM CARDIOLOGY FUND</t>
  </si>
  <si>
    <t>EMCM CENTERING PREGNANCY PROGR</t>
  </si>
  <si>
    <t>EMCM EMPLOYEE ACTIVITIES FUND</t>
  </si>
  <si>
    <t>EMCM FAMILY PRACTICE FUND</t>
  </si>
  <si>
    <t>EMCM GESTATIONAL DIABETES FUND</t>
  </si>
  <si>
    <t>EMCM MATERNAL &amp; CHILD CARE CEN</t>
  </si>
  <si>
    <t>EMCM PHARMACY FUND</t>
  </si>
  <si>
    <t>EMCM VOLUNTEER FUND</t>
  </si>
  <si>
    <t>EMCM EMERGENCY DEPARTMENT FUND</t>
  </si>
  <si>
    <t>JANE &amp; LEORNARD KORMAN GARDEN</t>
  </si>
  <si>
    <t>EMCM DISCRETIONARY NURSE ED FD</t>
  </si>
  <si>
    <t>CANCER SURVIVIORSHIP PROGRAM</t>
  </si>
  <si>
    <t>KOREAN &amp; ASIAN INDIAN INITIATI</t>
  </si>
  <si>
    <t>ANN TORNETTA NURSING EDUC FUND</t>
  </si>
  <si>
    <t>AES18-NITROUS OXIDE LABOR PAIN</t>
  </si>
  <si>
    <t>PRESIDENT'S FUND AT EMCM</t>
  </si>
  <si>
    <t>GENUARDI  HOLISTIC NICU FUND</t>
  </si>
  <si>
    <t>GENUARDI MATERNAL HEALTH CTR</t>
  </si>
  <si>
    <t>AES20-NEONATAL ABSTINENCE SYND</t>
  </si>
  <si>
    <t>AES20-IMPROVING HEALTH LITERAC</t>
  </si>
  <si>
    <t>REACH OUT AND READ EMCM FUND</t>
  </si>
  <si>
    <t>B DUFFY QUALTY &amp; PANT SAFTY FD</t>
  </si>
  <si>
    <t>JOHN D MACLEOD AWARD FUND</t>
  </si>
  <si>
    <t>EMCM COMPASSIONATE CARE FUND</t>
  </si>
  <si>
    <t>MICHAUD LECTURE IN NURSING</t>
  </si>
  <si>
    <t>CARDIAC CENTRAL MONITORING UNI</t>
  </si>
  <si>
    <t>EMCM NURSE FAM PRTNRSHIP FUND</t>
  </si>
  <si>
    <t>BERTON&amp;SALLY KORMAN PRIZE FUND</t>
  </si>
  <si>
    <t>ANN'L BETH DUFFY RESIDNT AWARD</t>
  </si>
  <si>
    <t>EMCM NICHOLAS KARABOTS FUND</t>
  </si>
  <si>
    <t>EMCM PAIN MANAGEMENT FUND</t>
  </si>
  <si>
    <t>EMCM LUNG CANCER PT SUPPORT FD</t>
  </si>
  <si>
    <t>AES22-POSTPARTUM PELVIC PROG</t>
  </si>
  <si>
    <t>AES22-PENICILLIN ALLRGY ASSESS</t>
  </si>
  <si>
    <t>AES22-WHAT'S COOKING AT EMCM</t>
  </si>
  <si>
    <t>EMCM PQC AWARD FUND</t>
  </si>
  <si>
    <t>EMCM MUSIC THERAPY PROG FUND</t>
  </si>
  <si>
    <t>PRESIDENT'S FUND - URBAN CORE</t>
  </si>
  <si>
    <t>STANLEY &amp; SALLIE NEEDLES FUND</t>
  </si>
  <si>
    <t>GAIT LAB ORTH DEV &amp; EDUC FUND</t>
  </si>
  <si>
    <t>E. ELIAS CLUBHOUSE FUND</t>
  </si>
  <si>
    <t>MOSSREHAB ADMIN DISCRETIONARY</t>
  </si>
  <si>
    <t>AMPUTATION REHAB EDUCATION FND</t>
  </si>
  <si>
    <t>DAVID LOEB,JR. FUND</t>
  </si>
  <si>
    <t>MORRIS M LEVINE FUND</t>
  </si>
  <si>
    <t>MILTON &amp; SYLVIA SHAPIRO FUND</t>
  </si>
  <si>
    <t>PEARL &amp; MARTIN KAPLAN FUND</t>
  </si>
  <si>
    <t>EVELYN ELIAS FUND/DBIC</t>
  </si>
  <si>
    <t>LIVING BEYOND DISABILITIES FND</t>
  </si>
  <si>
    <t>THE RETA EISENBERG FUND</t>
  </si>
  <si>
    <t>PATRICIAL BOYE MEMORIAL FUND</t>
  </si>
  <si>
    <t>HAAS CHAIR OF PHYSICAL MED &amp; R</t>
  </si>
  <si>
    <t>NEUROLOGICAL MAINTENANCE PROGR</t>
  </si>
  <si>
    <t>KAHN SCHOLARSHIP FD FOR APHASI</t>
  </si>
  <si>
    <t>SHRIER FAMILY REHAB LECTURE SE</t>
  </si>
  <si>
    <t>RACE FOR RECOVERY</t>
  </si>
  <si>
    <t>RETA'S GAMES GROUP</t>
  </si>
  <si>
    <t>LOW VISION REHABILITATION FUND</t>
  </si>
  <si>
    <t>KAHN APHASIA COMMUNICATION&amp;OUT</t>
  </si>
  <si>
    <t>MOSS SMART CENTER</t>
  </si>
  <si>
    <t>KLEIN FAMILY PARKINSON'S CENTR</t>
  </si>
  <si>
    <t>MOTOR CONTROL ANALYSIS LAB FND</t>
  </si>
  <si>
    <t>MOSSREHAB AT DOYLESTOWN</t>
  </si>
  <si>
    <t>EISENBERG COMMUNITY FUND</t>
  </si>
  <si>
    <t>SCI SAFE TRANSITION TO HOME PR</t>
  </si>
  <si>
    <t>DANIEL BELL SAFE TRANS HOME</t>
  </si>
  <si>
    <t>LEFT VISUAL ATTENT IN RIGHT HE</t>
  </si>
  <si>
    <t>COST &amp; REWARD VALUES IN PARKIN</t>
  </si>
  <si>
    <t>UPREGULATING ACTION SEMANTICS</t>
  </si>
  <si>
    <t>STATIC &amp; DYNAMIC EST IN UPPER</t>
  </si>
  <si>
    <t>VARIOUS DISSIN INCENTIVE</t>
  </si>
  <si>
    <t>VARIOUS RICHARD GRANT INCENTI</t>
  </si>
  <si>
    <t>VARIOUS MARK KAPLAN INCENTIVE</t>
  </si>
  <si>
    <t>VARIOUS SAMUELS INCENTIVE</t>
  </si>
  <si>
    <t>VARIOUS GREENBERG INCENTIVE</t>
  </si>
  <si>
    <t>VARIOUS LEIGHTON INCENTIVE</t>
  </si>
  <si>
    <t>VARIOUS JOHN T WILLIAMS INCEN</t>
  </si>
  <si>
    <t>VARIOUS BLOOM INCENTIVE</t>
  </si>
  <si>
    <t>VARIOUS AMANULLAH INCENTIVE</t>
  </si>
  <si>
    <t>VARIOUS CAPKIN INCENTIVE</t>
  </si>
  <si>
    <t>VARIOUS BELL INCENTIVE</t>
  </si>
  <si>
    <t>VARIOUS WHYTE INCENTIVE</t>
  </si>
  <si>
    <t>VARIOUS MYRNA SCHWARTZ INCENT</t>
  </si>
  <si>
    <t>VARIOUS GOLDFINGER INCENTIVE</t>
  </si>
  <si>
    <t>VARIOUS SIVAK INCENTIVE</t>
  </si>
  <si>
    <t>VARIOUS KATZ, PHILLIP INCENTI</t>
  </si>
  <si>
    <t>VARIOUS DISSANAYAKE INCENTIVE</t>
  </si>
  <si>
    <t>VARIOUS SHOPPER INCENTIVE</t>
  </si>
  <si>
    <t>VARIOUS TESSA HART INCENTIVE</t>
  </si>
  <si>
    <t>VARIOUS ANASTASOPOULOU INCENT</t>
  </si>
  <si>
    <t>VARIOUS NATHANIAL MAYER INCEN</t>
  </si>
  <si>
    <t>VARIOUS HANDAL,JOHN INCENTIVE</t>
  </si>
  <si>
    <t>VARIOUS RADI ZAKI INCENTIVE</t>
  </si>
  <si>
    <t>VARIOUS LAUREL BUXBAUM INCENT</t>
  </si>
  <si>
    <t>VARIOUS AHSAN,S NADEEM INCENT</t>
  </si>
  <si>
    <t>VARIOUS ESQUANAZI, ALBERTO IN</t>
  </si>
  <si>
    <t>VARIOUS WILLIAMS, ERIC INCENT</t>
  </si>
  <si>
    <t>VARIOUS LAWRENCE SOLIN INCENT</t>
  </si>
  <si>
    <t>VARIOUS HUYEN TRAN INCENTIVE</t>
  </si>
  <si>
    <t>VARIOUS DAVID SCHUTZMAN INCEN</t>
  </si>
  <si>
    <t>VARIOUS JAMES RAPHAEL INCENTI</t>
  </si>
  <si>
    <t>VARIOUS SUMEET MAINIGI INCENT</t>
  </si>
  <si>
    <t>VARIOUS UROLOGY INCENTIVE</t>
  </si>
  <si>
    <t>VARIOUS PEDIATRICS INCENTIVE</t>
  </si>
  <si>
    <t>VARIOUS CARDIOLOGY INCENTIVE</t>
  </si>
  <si>
    <t>VARIOUS CANCER INCENTIVE</t>
  </si>
  <si>
    <t>VARIOUS ENDOCRINOLOGY INCENTI</t>
  </si>
  <si>
    <t>VARIOUS ANESTHESIA INCENTIVE</t>
  </si>
  <si>
    <t>VARIOUS PULMONARY INCENTIVE</t>
  </si>
  <si>
    <t>VARIOUS GRANTS OFFICE INCENTI</t>
  </si>
  <si>
    <t>VARIOUS MEDICINE INCENTIVE</t>
  </si>
  <si>
    <t>VARIOUS PSCHIATRY INCENTIVE</t>
  </si>
  <si>
    <t>VARIOUS NEUROLOGY INCENTIVE</t>
  </si>
  <si>
    <t>VARIOUS ORTHOPEDICS INCENTIVE</t>
  </si>
  <si>
    <t>VARIOUS GASTROENTEROLOGY INCE</t>
  </si>
  <si>
    <t>VARIOUS SURGERY INCENTIVE</t>
  </si>
  <si>
    <t>VARIOUS CARDIAC RESEARCH INCE</t>
  </si>
  <si>
    <t>VARIOUS RESEARCH INCENTIVE</t>
  </si>
  <si>
    <t>VARIOUS JABLON INCENTIVE</t>
  </si>
  <si>
    <t>VARIOUS LIPPMAN INCENTIVE</t>
  </si>
  <si>
    <t>VARIOUS LIVER TRANSPLANT INCE</t>
  </si>
  <si>
    <t>VARIOUS RAJA INCENTIVE</t>
  </si>
  <si>
    <t>VARIOUS NURSING INCENTIVE</t>
  </si>
  <si>
    <t>VARIOUS MRRI INCENTIVE</t>
  </si>
  <si>
    <t>VARIOUS PATHOLOGY INCENTIVE</t>
  </si>
  <si>
    <t>VARIOUS RONALD WALOFF INCENTI</t>
  </si>
  <si>
    <t>VARIOUS RADIATION ONCOLOGY IN</t>
  </si>
  <si>
    <t>VARIOUS RADIOLOGY INCENTIVE</t>
  </si>
  <si>
    <t>VARIOUS WABLE, SUMATHI INCENT</t>
  </si>
  <si>
    <t>VARIOUS HOLDSWORTH, CATHERINE</t>
  </si>
  <si>
    <t>VARIOUS IMMUNODEFICIENCY CENT</t>
  </si>
  <si>
    <t>VARIOUS PRESSMAN, GREGG INCEN</t>
  </si>
  <si>
    <t>VARIOUS NEWMAN, GEORGE INCENT</t>
  </si>
  <si>
    <t>VARIOUS NEUROSENSORY SCIENCE</t>
  </si>
  <si>
    <t>VARIOUS BRADY, PAUL INCENTIVE</t>
  </si>
  <si>
    <t>VARIOUS KAMEN, LEONARD INCENT</t>
  </si>
  <si>
    <t>VARIOUS SCHWARTZ, HARRY INCEN</t>
  </si>
  <si>
    <t>VARIOUS SAULINO, MIKE INCENTI</t>
  </si>
  <si>
    <t>VARIOUS ORTIZ INCENTIVE  FUND</t>
  </si>
  <si>
    <t>VARIOUS NAVARRO, VICTOR INCEN</t>
  </si>
  <si>
    <t>VARIOUS WATANABE, THOMAS INCE</t>
  </si>
  <si>
    <t>VARIOUS JANZER, SEAN INCENTIV</t>
  </si>
  <si>
    <t>VARIOUS BOZORGNIA,BEHNAM INCE</t>
  </si>
  <si>
    <t>VARIOUS GREENSPAN,ALAN INCENT</t>
  </si>
  <si>
    <t>VARIOUS MENKOWITZ, BRUCE</t>
  </si>
  <si>
    <t>VARIOUS BENZAQUIN INCENTIVE</t>
  </si>
  <si>
    <t>AES17--EARLY PAL CAR HCC TRTMT</t>
  </si>
  <si>
    <t>AES17-CRBP-1 &amp; ONCO DX DCIS</t>
  </si>
  <si>
    <t>AES19-CAREGIVR QUALITY OF LIFE</t>
  </si>
  <si>
    <t>AES19-ADVRSE CHILDHOOD EXP</t>
  </si>
  <si>
    <t>AES19-MUSIC ED WAIT TIME</t>
  </si>
  <si>
    <t>AES19-TISSE MICRO-ARRAY CD8+T</t>
  </si>
  <si>
    <t>AES19-TISSE MICRO-ARRAY</t>
  </si>
  <si>
    <t>AES20-INTRMUSC INJ FOR HEADACH</t>
  </si>
  <si>
    <t>AES20-OSTEO MANIP TREATMNT</t>
  </si>
  <si>
    <t>AES20-DEV &amp; TEST MAPE</t>
  </si>
  <si>
    <t>AES20-ELECTRO SPCH ERR MONITRN</t>
  </si>
  <si>
    <t>AES20-ANTIMICRO 3D PRINTED OBJ</t>
  </si>
  <si>
    <t>AES20-SERUM FERRITIN LEVEL</t>
  </si>
  <si>
    <t>AES20-AROMA THER PERIOP SETTNG</t>
  </si>
  <si>
    <t>AES20-WORKG FORCE SUTRE ANCHRS</t>
  </si>
  <si>
    <t>AES21-SP ENTRAINMT APHASIA</t>
  </si>
  <si>
    <t>AES21- ASSOC BTWEEN LV AND RV</t>
  </si>
  <si>
    <t>AES21- COG &amp; NEURO MECH ARM</t>
  </si>
  <si>
    <t>AES21- DETERMNTS NAV ABILITY</t>
  </si>
  <si>
    <t>AES21- ADVRS CHILD EXP TBI</t>
  </si>
  <si>
    <t>AES21- USE EPPE RED PATH EXPOS</t>
  </si>
  <si>
    <t>AES22-INTRVNTN UNCNTRLLD DIAB</t>
  </si>
  <si>
    <t>AES - 22 REINFORCEMENT LEARNIN</t>
  </si>
  <si>
    <t>AES-22 GRP WELL CHLD CARE EFFC</t>
  </si>
  <si>
    <t>AES22 -PEDIATRC RES PERCEPTION</t>
  </si>
  <si>
    <t>AES22-CELL CULT MEDIA CONDTION</t>
  </si>
  <si>
    <t>OPTHOLMOLOGY</t>
  </si>
  <si>
    <t>JOHN HANDAL ORTHOPAEDIC BIOENG</t>
  </si>
  <si>
    <t>NMA RESEARCH-CAPKIN</t>
  </si>
  <si>
    <t>MILTON NEWMAN FUND</t>
  </si>
  <si>
    <t>LOUIS WEISBERG MEMORIAL FUND</t>
  </si>
  <si>
    <t>DISCRETIONARY RESRCH FND-JASPA</t>
  </si>
  <si>
    <t>VARIOUS IRB FEES</t>
  </si>
  <si>
    <t>DR. MILTON A. WOHL FUND FOR RESIDENT RESEARCH IN ORTHOPAEDIC 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</si>
</sst>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quot;$&quot;* #,##0_);_(&quot;$&quot;* \(#,##0\);_(&quot;$&quot;* &quot;-&quot;??_);_(@_)"/>
    <numFmt numFmtId="167" formatCode="_(* #,##0.0_);_(* \(#,##0.0\);_(* &quot;-&quot;???_);_(@_)"/>
    <numFmt numFmtId="168" formatCode="_(* #,##0.000_);_(* \(#,##0.000\);_(* &quot;-&quot;???_);_(@_)"/>
    <numFmt numFmtId="169" formatCode="_(* #,##0.0_);_(* \(#,##0.0\);_(* &quot;-&quot;??_);_(@_)"/>
    <numFmt numFmtId="170" formatCode="_(* #,##0.000_);_(* \(#,##0.000\);_(* &quot;-&quot;??_);_(@_)"/>
    <numFmt numFmtId="171" formatCode="0.0%"/>
    <numFmt numFmtId="172" formatCode="\(#,##0.00\);#,##0.00_)"/>
    <numFmt numFmtId="173" formatCode="\(#,##0\);#,##0_)"/>
  </numFmts>
  <fonts count="33" x14ac:knownFonts="1">
    <font>
      <sz val="11"/>
      <color theme="1"/>
      <name val="Calibri"/>
      <family val="2"/>
      <scheme val="minor"/>
    </font>
    <font>
      <b/>
      <sz val="10"/>
      <name val="MS Sans Serif"/>
    </font>
    <font>
      <sz val="10"/>
      <color indexed="8"/>
      <name val="Arial"/>
      <family val="2"/>
    </font>
    <font>
      <sz val="10"/>
      <name val="MS Sans Serif"/>
    </font>
    <font>
      <b/>
      <sz val="11"/>
      <color theme="1"/>
      <name val="Calibri"/>
      <family val="2"/>
      <scheme val="minor"/>
    </font>
    <font>
      <sz val="11"/>
      <color theme="1"/>
      <name val="Calibri"/>
      <family val="2"/>
      <scheme val="minor"/>
    </font>
    <font>
      <b/>
      <sz val="8"/>
      <name val="Times New Roman"/>
      <family val="1"/>
    </font>
    <font>
      <sz val="12"/>
      <name val="Times New Roman"/>
      <family val="1"/>
    </font>
    <font>
      <b/>
      <sz val="9"/>
      <color indexed="81"/>
      <name val="Tahoma"/>
      <family val="2"/>
    </font>
    <font>
      <sz val="9"/>
      <color indexed="81"/>
      <name val="Tahoma"/>
      <family val="2"/>
    </font>
    <font>
      <sz val="11"/>
      <name val="Arial"/>
      <family val="2"/>
    </font>
    <font>
      <b/>
      <sz val="11"/>
      <name val="Arial"/>
      <family val="2"/>
    </font>
    <font>
      <sz val="11"/>
      <color rgb="FF00B050"/>
      <name val="Arial"/>
      <family val="2"/>
    </font>
    <font>
      <b/>
      <sz val="48"/>
      <color rgb="FF0070C0"/>
      <name val="Arial"/>
      <family val="2"/>
    </font>
    <font>
      <b/>
      <sz val="11"/>
      <color theme="4" tint="-0.499984740745262"/>
      <name val="Arial"/>
      <family val="2"/>
    </font>
    <font>
      <b/>
      <sz val="11"/>
      <color theme="7" tint="-0.499984740745262"/>
      <name val="Arial"/>
      <family val="2"/>
    </font>
    <font>
      <b/>
      <sz val="7"/>
      <name val="Arial"/>
      <family val="2"/>
    </font>
    <font>
      <sz val="11"/>
      <color theme="7" tint="-0.499984740745262"/>
      <name val="Arial"/>
      <family val="2"/>
    </font>
    <font>
      <sz val="11"/>
      <color theme="9" tint="-0.499984740745262"/>
      <name val="Arial"/>
      <family val="2"/>
    </font>
    <font>
      <b/>
      <sz val="11"/>
      <color theme="9" tint="-0.499984740745262"/>
      <name val="Arial"/>
      <family val="2"/>
    </font>
    <font>
      <b/>
      <sz val="11"/>
      <name val="Courier"/>
      <family val="3"/>
    </font>
    <font>
      <sz val="11"/>
      <color indexed="17"/>
      <name val="Arial"/>
      <family val="2"/>
    </font>
    <font>
      <sz val="11"/>
      <color rgb="FFFF0000"/>
      <name val="Arial"/>
      <family val="2"/>
    </font>
    <font>
      <b/>
      <sz val="11"/>
      <color rgb="FF00B050"/>
      <name val="Arial"/>
      <family val="2"/>
    </font>
    <font>
      <sz val="11"/>
      <color indexed="18"/>
      <name val="Arial"/>
      <family val="2"/>
    </font>
    <font>
      <sz val="8"/>
      <name val="Calibri"/>
      <family val="2"/>
      <scheme val="minor"/>
    </font>
    <font>
      <b/>
      <sz val="8"/>
      <name val="Calibri"/>
      <family val="2"/>
      <scheme val="minor"/>
    </font>
    <font>
      <b/>
      <sz val="11"/>
      <name val="Calibri"/>
      <family val="2"/>
      <scheme val="minor"/>
    </font>
    <font>
      <b/>
      <sz val="16"/>
      <name val="Calibri"/>
      <family val="2"/>
      <scheme val="minor"/>
    </font>
    <font>
      <b/>
      <sz val="12"/>
      <name val="Calibri"/>
      <family val="2"/>
      <scheme val="minor"/>
    </font>
    <font>
      <b/>
      <sz val="14"/>
      <name val="Calibri"/>
      <family val="2"/>
      <scheme val="minor"/>
    </font>
    <font>
      <b/>
      <sz val="10"/>
      <name val="Calibri"/>
      <family val="2"/>
      <scheme val="minor"/>
    </font>
    <font>
      <b/>
      <sz val="11"/>
      <color rgb="FF00000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42"/>
        <bgColor indexed="64"/>
      </patternFill>
    </fill>
    <fill>
      <patternFill patternType="solid">
        <fgColor theme="9" tint="0.39997558519241921"/>
        <bgColor indexed="64"/>
      </patternFill>
    </fill>
    <fill>
      <patternFill patternType="solid">
        <fgColor rgb="FFFF99FF"/>
        <bgColor indexed="64"/>
      </patternFill>
    </fill>
    <fill>
      <patternFill patternType="solid">
        <fgColor rgb="FFEF6FAF"/>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cellStyleXfs>
  <cellXfs count="259">
    <xf numFmtId="0" fontId="0" fillId="0" borderId="0" xfId="0"/>
    <xf numFmtId="0" fontId="1"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 fillId="2" borderId="1" xfId="0" quotePrefix="1" applyFont="1" applyFill="1" applyBorder="1" applyAlignment="1">
      <alignment wrapText="1"/>
    </xf>
    <xf numFmtId="0" fontId="3" fillId="2" borderId="1" xfId="0" quotePrefix="1" applyFont="1" applyFill="1" applyBorder="1" applyAlignment="1">
      <alignment wrapText="1"/>
    </xf>
    <xf numFmtId="0" fontId="0" fillId="2" borderId="0" xfId="0" applyFont="1" applyFill="1"/>
    <xf numFmtId="0" fontId="0" fillId="0" borderId="3" xfId="0" quotePrefix="1" applyFont="1" applyFill="1" applyBorder="1" applyAlignment="1">
      <alignment wrapText="1"/>
    </xf>
    <xf numFmtId="0" fontId="3" fillId="0" borderId="0" xfId="0" applyFont="1" applyFill="1" applyBorder="1" applyAlignment="1">
      <alignment wrapText="1"/>
    </xf>
    <xf numFmtId="0" fontId="0" fillId="0" borderId="0" xfId="0" applyFont="1" applyFill="1" applyBorder="1" applyAlignment="1">
      <alignment wrapText="1"/>
    </xf>
    <xf numFmtId="0" fontId="0" fillId="0" borderId="3" xfId="0" applyFont="1" applyFill="1" applyBorder="1" applyAlignment="1">
      <alignment wrapText="1"/>
    </xf>
    <xf numFmtId="0" fontId="0" fillId="0" borderId="0" xfId="0" applyFont="1" applyFill="1"/>
    <xf numFmtId="0" fontId="0" fillId="0" borderId="0" xfId="0" applyFill="1"/>
    <xf numFmtId="0" fontId="0" fillId="0" borderId="0" xfId="0" applyFill="1" applyBorder="1"/>
    <xf numFmtId="0" fontId="1" fillId="0" borderId="1" xfId="0" quotePrefix="1" applyFont="1" applyFill="1" applyBorder="1" applyAlignment="1">
      <alignment wrapText="1"/>
    </xf>
    <xf numFmtId="0" fontId="3" fillId="0" borderId="1" xfId="0" quotePrefix="1" applyFont="1" applyFill="1" applyBorder="1" applyAlignment="1">
      <alignment horizontal="center" wrapText="1"/>
    </xf>
    <xf numFmtId="0" fontId="3" fillId="0" borderId="3" xfId="0" quotePrefix="1" applyFont="1" applyFill="1" applyBorder="1" applyAlignment="1">
      <alignment wrapText="1"/>
    </xf>
    <xf numFmtId="0" fontId="0" fillId="0" borderId="3" xfId="0" applyFill="1" applyBorder="1"/>
    <xf numFmtId="0" fontId="0" fillId="0" borderId="3" xfId="0" applyFill="1" applyBorder="1" applyAlignment="1">
      <alignment wrapText="1"/>
    </xf>
    <xf numFmtId="0" fontId="3" fillId="0" borderId="0" xfId="0" quotePrefix="1" applyFont="1" applyFill="1" applyBorder="1" applyAlignment="1">
      <alignment wrapText="1"/>
    </xf>
    <xf numFmtId="0" fontId="0" fillId="0" borderId="0" xfId="0" quotePrefix="1" applyFont="1" applyFill="1" applyBorder="1" applyAlignment="1">
      <alignment wrapText="1"/>
    </xf>
    <xf numFmtId="0" fontId="0" fillId="0" borderId="4" xfId="0" applyFill="1" applyBorder="1"/>
    <xf numFmtId="0" fontId="0" fillId="0" borderId="0" xfId="0" applyFill="1" applyBorder="1" applyAlignment="1">
      <alignment wrapText="1"/>
    </xf>
    <xf numFmtId="0" fontId="0" fillId="0" borderId="2" xfId="0" quotePrefix="1" applyFont="1" applyFill="1" applyBorder="1" applyAlignment="1">
      <alignment wrapText="1"/>
    </xf>
    <xf numFmtId="0" fontId="0" fillId="0" borderId="5" xfId="0" quotePrefix="1" applyFont="1" applyFill="1" applyBorder="1" applyAlignment="1">
      <alignment wrapText="1"/>
    </xf>
    <xf numFmtId="0" fontId="0" fillId="0" borderId="6" xfId="0" quotePrefix="1" applyFont="1" applyFill="1" applyBorder="1" applyAlignment="1">
      <alignment wrapText="1"/>
    </xf>
    <xf numFmtId="0" fontId="0" fillId="0" borderId="3" xfId="0" applyFont="1" applyFill="1" applyBorder="1"/>
    <xf numFmtId="0" fontId="0" fillId="0" borderId="0" xfId="0" applyFont="1" applyFill="1" applyBorder="1"/>
    <xf numFmtId="0" fontId="0" fillId="3" borderId="0" xfId="0" applyFill="1"/>
    <xf numFmtId="0" fontId="0" fillId="4" borderId="0" xfId="0" applyFill="1"/>
    <xf numFmtId="0" fontId="0" fillId="0" borderId="0" xfId="0" applyAlignment="1">
      <alignment horizontal="center"/>
    </xf>
    <xf numFmtId="0" fontId="3" fillId="0" borderId="0" xfId="0" quotePrefix="1" applyFont="1" applyFill="1" applyBorder="1" applyAlignment="1">
      <alignment horizontal="left" wrapText="1"/>
    </xf>
    <xf numFmtId="0" fontId="2" fillId="0" borderId="0" xfId="0" applyFont="1" applyFill="1" applyBorder="1" applyAlignment="1">
      <alignment vertical="top" wrapText="1"/>
    </xf>
    <xf numFmtId="0" fontId="2" fillId="0" borderId="0" xfId="0" applyFont="1" applyFill="1" applyBorder="1" applyAlignment="1">
      <alignment wrapText="1"/>
    </xf>
    <xf numFmtId="14" fontId="0" fillId="0" borderId="0" xfId="0" applyNumberFormat="1"/>
    <xf numFmtId="0" fontId="4" fillId="2" borderId="3" xfId="0" quotePrefix="1" applyFont="1" applyFill="1" applyBorder="1" applyAlignment="1">
      <alignment wrapText="1"/>
    </xf>
    <xf numFmtId="0" fontId="4" fillId="2" borderId="3" xfId="0" applyFont="1" applyFill="1" applyBorder="1" applyAlignment="1">
      <alignment wrapText="1"/>
    </xf>
    <xf numFmtId="0" fontId="4" fillId="2" borderId="6" xfId="0" quotePrefix="1" applyFont="1" applyFill="1" applyBorder="1" applyAlignment="1">
      <alignment wrapText="1"/>
    </xf>
    <xf numFmtId="0" fontId="4" fillId="2" borderId="0" xfId="0" applyFont="1" applyFill="1"/>
    <xf numFmtId="0" fontId="4" fillId="2" borderId="0" xfId="0" applyFont="1" applyFill="1" applyBorder="1"/>
    <xf numFmtId="0" fontId="4" fillId="2" borderId="0" xfId="0" quotePrefix="1" applyFont="1" applyFill="1" applyBorder="1" applyAlignment="1">
      <alignment wrapText="1"/>
    </xf>
    <xf numFmtId="164" fontId="6" fillId="0" borderId="0" xfId="1" applyNumberFormat="1" applyFont="1"/>
    <xf numFmtId="0" fontId="6" fillId="0" borderId="0" xfId="0" applyFont="1" applyBorder="1"/>
    <xf numFmtId="0" fontId="6" fillId="0" borderId="0" xfId="0" applyFont="1" applyBorder="1" applyAlignment="1">
      <alignment horizontal="right"/>
    </xf>
    <xf numFmtId="164" fontId="6" fillId="0" borderId="0" xfId="1" applyNumberFormat="1" applyFont="1" applyBorder="1"/>
    <xf numFmtId="0" fontId="10" fillId="0" borderId="0" xfId="0" applyFont="1"/>
    <xf numFmtId="0" fontId="11" fillId="0" borderId="8" xfId="0" applyFont="1" applyBorder="1" applyAlignment="1">
      <alignment horizontal="centerContinuous"/>
    </xf>
    <xf numFmtId="0" fontId="11" fillId="0" borderId="9" xfId="0" applyFont="1" applyBorder="1" applyAlignment="1">
      <alignment horizontal="centerContinuous"/>
    </xf>
    <xf numFmtId="0" fontId="10" fillId="0" borderId="9" xfId="0" applyFont="1" applyBorder="1" applyAlignment="1">
      <alignment horizontal="centerContinuous"/>
    </xf>
    <xf numFmtId="0" fontId="10" fillId="0" borderId="10" xfId="0" applyFont="1" applyBorder="1" applyAlignment="1">
      <alignment horizontal="centerContinuous"/>
    </xf>
    <xf numFmtId="43" fontId="10" fillId="0" borderId="0" xfId="1" applyFont="1"/>
    <xf numFmtId="0" fontId="11" fillId="0" borderId="11" xfId="0" applyFont="1" applyBorder="1" applyAlignment="1">
      <alignment horizontal="centerContinuous"/>
    </xf>
    <xf numFmtId="0" fontId="11" fillId="0" borderId="0" xfId="0" applyFont="1" applyAlignment="1">
      <alignment horizontal="centerContinuous"/>
    </xf>
    <xf numFmtId="0" fontId="10" fillId="0" borderId="0" xfId="0" applyFont="1" applyAlignment="1">
      <alignment horizontal="centerContinuous"/>
    </xf>
    <xf numFmtId="43" fontId="12" fillId="0" borderId="12" xfId="0" applyNumberFormat="1" applyFont="1" applyBorder="1" applyAlignment="1">
      <alignment horizontal="centerContinuous"/>
    </xf>
    <xf numFmtId="43" fontId="12" fillId="0" borderId="0" xfId="0" applyNumberFormat="1" applyFont="1"/>
    <xf numFmtId="43" fontId="10" fillId="0" borderId="0" xfId="0" applyNumberFormat="1" applyFont="1"/>
    <xf numFmtId="165" fontId="11" fillId="0" borderId="13" xfId="0" applyNumberFormat="1" applyFont="1" applyBorder="1" applyAlignment="1">
      <alignment horizontal="centerContinuous"/>
    </xf>
    <xf numFmtId="165" fontId="11" fillId="0" borderId="14" xfId="0" applyNumberFormat="1" applyFont="1" applyBorder="1" applyAlignment="1">
      <alignment horizontal="centerContinuous"/>
    </xf>
    <xf numFmtId="0" fontId="11" fillId="0" borderId="14" xfId="0" applyFont="1" applyBorder="1" applyAlignment="1">
      <alignment horizontal="centerContinuous"/>
    </xf>
    <xf numFmtId="0" fontId="10" fillId="0" borderId="14" xfId="0" applyFont="1" applyBorder="1" applyAlignment="1">
      <alignment horizontal="centerContinuous"/>
    </xf>
    <xf numFmtId="43" fontId="12" fillId="0" borderId="15" xfId="0" applyNumberFormat="1" applyFont="1" applyBorder="1" applyAlignment="1">
      <alignment horizontal="centerContinuous"/>
    </xf>
    <xf numFmtId="0" fontId="11" fillId="0" borderId="0" xfId="0" applyFont="1"/>
    <xf numFmtId="164" fontId="10" fillId="0" borderId="0" xfId="1" applyNumberFormat="1" applyFont="1"/>
    <xf numFmtId="0" fontId="11" fillId="0" borderId="16" xfId="0" applyFont="1" applyBorder="1" applyAlignment="1">
      <alignment horizontal="centerContinuous"/>
    </xf>
    <xf numFmtId="0" fontId="11" fillId="0" borderId="17" xfId="0" applyFont="1" applyBorder="1" applyAlignment="1">
      <alignment horizontal="centerContinuous"/>
    </xf>
    <xf numFmtId="0" fontId="10" fillId="0" borderId="17" xfId="0" applyFont="1" applyBorder="1" applyAlignment="1">
      <alignment horizontal="centerContinuous"/>
    </xf>
    <xf numFmtId="0" fontId="10" fillId="0" borderId="18" xfId="0" applyFont="1" applyBorder="1" applyAlignment="1">
      <alignment horizontal="centerContinuous"/>
    </xf>
    <xf numFmtId="0" fontId="11" fillId="0" borderId="0" xfId="0" applyFont="1" applyAlignment="1">
      <alignment horizontal="left"/>
    </xf>
    <xf numFmtId="0" fontId="11" fillId="0" borderId="4" xfId="0" applyFont="1" applyBorder="1" applyAlignment="1">
      <alignment horizontal="center"/>
    </xf>
    <xf numFmtId="0" fontId="11" fillId="0" borderId="19" xfId="0" applyFont="1" applyBorder="1" applyAlignment="1">
      <alignment horizontal="center"/>
    </xf>
    <xf numFmtId="165" fontId="14" fillId="0" borderId="20" xfId="0" applyNumberFormat="1" applyFont="1" applyBorder="1" applyAlignment="1">
      <alignment horizontal="centerContinuous"/>
    </xf>
    <xf numFmtId="165" fontId="14" fillId="0" borderId="2" xfId="0" applyNumberFormat="1" applyFont="1" applyBorder="1" applyAlignment="1">
      <alignment horizontal="centerContinuous"/>
    </xf>
    <xf numFmtId="0" fontId="11" fillId="0" borderId="6" xfId="0" applyFont="1" applyBorder="1" applyAlignment="1">
      <alignment horizontal="center"/>
    </xf>
    <xf numFmtId="0" fontId="11" fillId="0" borderId="5" xfId="0" applyFont="1" applyBorder="1" applyAlignment="1">
      <alignment horizontal="center"/>
    </xf>
    <xf numFmtId="165" fontId="15" fillId="4" borderId="20" xfId="0" applyNumberFormat="1" applyFont="1" applyFill="1" applyBorder="1" applyAlignment="1">
      <alignment horizontal="centerContinuous"/>
    </xf>
    <xf numFmtId="165" fontId="15" fillId="4" borderId="2" xfId="0" applyNumberFormat="1" applyFont="1" applyFill="1" applyBorder="1" applyAlignment="1">
      <alignment horizontal="centerContinuous"/>
    </xf>
    <xf numFmtId="0" fontId="11" fillId="0" borderId="3" xfId="0" applyFont="1" applyBorder="1" applyAlignment="1">
      <alignment horizontal="center"/>
    </xf>
    <xf numFmtId="0" fontId="11" fillId="0" borderId="7" xfId="0" applyFont="1" applyBorder="1" applyAlignment="1">
      <alignment horizontal="center"/>
    </xf>
    <xf numFmtId="0" fontId="11" fillId="5" borderId="21" xfId="0" applyFont="1" applyFill="1" applyBorder="1" applyAlignment="1">
      <alignment horizontal="center"/>
    </xf>
    <xf numFmtId="0" fontId="11" fillId="0" borderId="21" xfId="0" applyFont="1" applyBorder="1"/>
    <xf numFmtId="166" fontId="11" fillId="5" borderId="21" xfId="2" applyNumberFormat="1" applyFont="1" applyFill="1" applyBorder="1"/>
    <xf numFmtId="167" fontId="11" fillId="5" borderId="21" xfId="0" applyNumberFormat="1" applyFont="1" applyFill="1" applyBorder="1"/>
    <xf numFmtId="166" fontId="14" fillId="5" borderId="21" xfId="2" applyNumberFormat="1" applyFont="1" applyFill="1" applyBorder="1"/>
    <xf numFmtId="164" fontId="11" fillId="5" borderId="21" xfId="0" applyNumberFormat="1" applyFont="1" applyFill="1" applyBorder="1"/>
    <xf numFmtId="168" fontId="11" fillId="5" borderId="21" xfId="0" applyNumberFormat="1" applyFont="1" applyFill="1" applyBorder="1"/>
    <xf numFmtId="169" fontId="11" fillId="5" borderId="21" xfId="0" applyNumberFormat="1" applyFont="1" applyFill="1" applyBorder="1"/>
    <xf numFmtId="168" fontId="10" fillId="0" borderId="0" xfId="0" applyNumberFormat="1" applyFont="1"/>
    <xf numFmtId="164" fontId="10" fillId="0" borderId="0" xfId="0" applyNumberFormat="1" applyFont="1"/>
    <xf numFmtId="167" fontId="10" fillId="0" borderId="0" xfId="0" applyNumberFormat="1" applyFont="1"/>
    <xf numFmtId="41" fontId="10" fillId="0" borderId="0" xfId="0" applyNumberFormat="1" applyFont="1"/>
    <xf numFmtId="169" fontId="10" fillId="0" borderId="0" xfId="0" applyNumberFormat="1" applyFont="1"/>
    <xf numFmtId="0" fontId="11" fillId="0" borderId="0" xfId="0" applyFont="1" applyAlignment="1">
      <alignment horizontal="center"/>
    </xf>
    <xf numFmtId="0" fontId="17" fillId="4" borderId="0" xfId="0" applyFont="1" applyFill="1" applyAlignment="1">
      <alignment horizontal="center"/>
    </xf>
    <xf numFmtId="0" fontId="17" fillId="4" borderId="0" xfId="0" applyFont="1" applyFill="1"/>
    <xf numFmtId="0" fontId="10" fillId="6" borderId="3" xfId="0" applyFont="1" applyFill="1" applyBorder="1" applyAlignment="1">
      <alignment horizontal="center"/>
    </xf>
    <xf numFmtId="0" fontId="11" fillId="6" borderId="0" xfId="0" applyFont="1" applyFill="1"/>
    <xf numFmtId="42" fontId="18" fillId="6" borderId="0" xfId="0" applyNumberFormat="1" applyFont="1" applyFill="1"/>
    <xf numFmtId="167" fontId="18" fillId="0" borderId="0" xfId="0" applyNumberFormat="1" applyFont="1"/>
    <xf numFmtId="42" fontId="18" fillId="0" borderId="0" xfId="0" applyNumberFormat="1" applyFont="1"/>
    <xf numFmtId="164" fontId="18" fillId="0" borderId="0" xfId="0" applyNumberFormat="1" applyFont="1"/>
    <xf numFmtId="42" fontId="10" fillId="0" borderId="0" xfId="0" applyNumberFormat="1" applyFont="1"/>
    <xf numFmtId="41" fontId="18" fillId="6" borderId="0" xfId="0" applyNumberFormat="1" applyFont="1" applyFill="1"/>
    <xf numFmtId="41" fontId="18" fillId="0" borderId="0" xfId="0" applyNumberFormat="1" applyFont="1"/>
    <xf numFmtId="0" fontId="10" fillId="7" borderId="3" xfId="0" applyFont="1" applyFill="1" applyBorder="1" applyAlignment="1">
      <alignment horizontal="center"/>
    </xf>
    <xf numFmtId="0" fontId="11" fillId="7" borderId="0" xfId="0" applyFont="1" applyFill="1"/>
    <xf numFmtId="41" fontId="18" fillId="7" borderId="0" xfId="0" applyNumberFormat="1" applyFont="1" applyFill="1"/>
    <xf numFmtId="0" fontId="10" fillId="0" borderId="3" xfId="0" applyFont="1" applyBorder="1" applyAlignment="1">
      <alignment horizontal="center"/>
    </xf>
    <xf numFmtId="164" fontId="18" fillId="2" borderId="0" xfId="0" applyNumberFormat="1" applyFont="1" applyFill="1"/>
    <xf numFmtId="167" fontId="10" fillId="2" borderId="0" xfId="0" applyNumberFormat="1" applyFont="1" applyFill="1"/>
    <xf numFmtId="0" fontId="10" fillId="2" borderId="3" xfId="0" applyFont="1" applyFill="1" applyBorder="1" applyAlignment="1">
      <alignment horizontal="center"/>
    </xf>
    <xf numFmtId="41" fontId="10" fillId="2" borderId="0" xfId="0" applyNumberFormat="1" applyFont="1" applyFill="1"/>
    <xf numFmtId="169" fontId="10" fillId="2" borderId="0" xfId="0" applyNumberFormat="1" applyFont="1" applyFill="1"/>
    <xf numFmtId="41" fontId="18" fillId="8" borderId="0" xfId="0" applyNumberFormat="1" applyFont="1" applyFill="1"/>
    <xf numFmtId="0" fontId="11" fillId="0" borderId="0" xfId="0" applyFont="1" applyAlignment="1">
      <alignment horizontal="right"/>
    </xf>
    <xf numFmtId="42" fontId="11" fillId="0" borderId="22" xfId="0" applyNumberFormat="1" applyFont="1" applyBorder="1"/>
    <xf numFmtId="169" fontId="11" fillId="0" borderId="22" xfId="1" applyNumberFormat="1" applyFont="1" applyBorder="1"/>
    <xf numFmtId="170" fontId="11" fillId="0" borderId="22" xfId="1" applyNumberFormat="1" applyFont="1" applyBorder="1"/>
    <xf numFmtId="167" fontId="11" fillId="0" borderId="22" xfId="1" applyNumberFormat="1" applyFont="1" applyBorder="1"/>
    <xf numFmtId="166" fontId="11" fillId="0" borderId="22" xfId="2" applyNumberFormat="1" applyFont="1" applyBorder="1"/>
    <xf numFmtId="164" fontId="19" fillId="2" borderId="0" xfId="0" applyNumberFormat="1" applyFont="1" applyFill="1"/>
    <xf numFmtId="167" fontId="11" fillId="2" borderId="0" xfId="0" applyNumberFormat="1" applyFont="1" applyFill="1"/>
    <xf numFmtId="41" fontId="11" fillId="0" borderId="0" xfId="0" applyNumberFormat="1" applyFont="1"/>
    <xf numFmtId="0" fontId="10" fillId="0" borderId="0" xfId="0" applyFont="1" applyAlignment="1">
      <alignment horizontal="right"/>
    </xf>
    <xf numFmtId="44" fontId="10" fillId="0" borderId="23" xfId="0" applyNumberFormat="1" applyFont="1" applyBorder="1"/>
    <xf numFmtId="164" fontId="19" fillId="9" borderId="0" xfId="0" applyNumberFormat="1" applyFont="1" applyFill="1"/>
    <xf numFmtId="167" fontId="10" fillId="9" borderId="0" xfId="0" applyNumberFormat="1" applyFont="1" applyFill="1"/>
    <xf numFmtId="44" fontId="10" fillId="0" borderId="0" xfId="0" applyNumberFormat="1" applyFont="1"/>
    <xf numFmtId="164" fontId="10" fillId="0" borderId="0" xfId="1" applyNumberFormat="1" applyFont="1" applyFill="1" applyBorder="1" applyAlignment="1">
      <alignment horizontal="left"/>
    </xf>
    <xf numFmtId="164" fontId="10" fillId="0" borderId="22" xfId="1" applyNumberFormat="1" applyFont="1" applyFill="1" applyBorder="1" applyAlignment="1">
      <alignment horizontal="left"/>
    </xf>
    <xf numFmtId="43" fontId="11" fillId="0" borderId="0" xfId="1" applyFont="1" applyFill="1" applyBorder="1" applyAlignment="1">
      <alignment horizontal="left"/>
    </xf>
    <xf numFmtId="0" fontId="10" fillId="0" borderId="16" xfId="0" applyFont="1" applyBorder="1"/>
    <xf numFmtId="0" fontId="10" fillId="0" borderId="17" xfId="0" applyFont="1" applyBorder="1"/>
    <xf numFmtId="0" fontId="11" fillId="0" borderId="17" xfId="0" applyFont="1" applyBorder="1"/>
    <xf numFmtId="43" fontId="12" fillId="0" borderId="17" xfId="0" applyNumberFormat="1" applyFont="1" applyBorder="1" applyAlignment="1">
      <alignment horizontal="right"/>
    </xf>
    <xf numFmtId="43" fontId="10" fillId="0" borderId="17" xfId="1" applyFont="1" applyBorder="1"/>
    <xf numFmtId="0" fontId="20" fillId="0" borderId="0" xfId="0" applyFont="1"/>
    <xf numFmtId="0" fontId="10" fillId="0" borderId="0" xfId="0" quotePrefix="1" applyFont="1"/>
    <xf numFmtId="10" fontId="10" fillId="0" borderId="0" xfId="3" applyNumberFormat="1" applyFont="1"/>
    <xf numFmtId="168" fontId="10" fillId="0" borderId="22" xfId="0" applyNumberFormat="1" applyFont="1" applyBorder="1"/>
    <xf numFmtId="0" fontId="10" fillId="0" borderId="0" xfId="0" applyFont="1" applyAlignment="1">
      <alignment horizontal="center"/>
    </xf>
    <xf numFmtId="0" fontId="16" fillId="0" borderId="4" xfId="0" applyFont="1" applyBorder="1" applyAlignment="1">
      <alignment horizontal="center" textRotation="255"/>
    </xf>
    <xf numFmtId="0" fontId="0" fillId="0" borderId="7" xfId="0" applyBorder="1" applyAlignment="1">
      <alignment horizontal="center" textRotation="255"/>
    </xf>
    <xf numFmtId="9" fontId="10" fillId="0" borderId="0" xfId="3" applyFont="1"/>
    <xf numFmtId="0" fontId="11" fillId="0" borderId="24" xfId="0" applyFont="1" applyBorder="1" applyAlignment="1">
      <alignment horizontal="center"/>
    </xf>
    <xf numFmtId="9" fontId="11" fillId="0" borderId="0" xfId="3" applyFont="1" applyAlignment="1">
      <alignment horizontal="center"/>
    </xf>
    <xf numFmtId="0" fontId="11" fillId="0" borderId="25" xfId="0" applyFont="1" applyBorder="1" applyAlignment="1">
      <alignment horizontal="center"/>
    </xf>
    <xf numFmtId="43" fontId="11" fillId="0" borderId="0" xfId="0" applyNumberFormat="1" applyFont="1"/>
    <xf numFmtId="44" fontId="18" fillId="4" borderId="0" xfId="0" applyNumberFormat="1" applyFont="1" applyFill="1"/>
    <xf numFmtId="171" fontId="10" fillId="0" borderId="0" xfId="3" applyNumberFormat="1" applyFont="1"/>
    <xf numFmtId="43" fontId="18" fillId="4" borderId="0" xfId="0" applyNumberFormat="1" applyFont="1" applyFill="1"/>
    <xf numFmtId="0" fontId="21" fillId="0" borderId="0" xfId="0" applyFont="1" applyAlignment="1">
      <alignment horizontal="center"/>
    </xf>
    <xf numFmtId="0" fontId="10" fillId="0" borderId="0" xfId="4" applyFont="1"/>
    <xf numFmtId="0" fontId="22" fillId="0" borderId="0" xfId="0" applyFont="1"/>
    <xf numFmtId="43" fontId="18" fillId="4" borderId="0" xfId="0" applyNumberFormat="1" applyFont="1" applyFill="1" applyAlignment="1">
      <alignment horizontal="left"/>
    </xf>
    <xf numFmtId="0" fontId="10" fillId="2" borderId="0" xfId="4" applyFont="1" applyFill="1"/>
    <xf numFmtId="0" fontId="12" fillId="4" borderId="0" xfId="0" applyFont="1" applyFill="1" applyAlignment="1">
      <alignment horizontal="center"/>
    </xf>
    <xf numFmtId="0" fontId="12" fillId="4" borderId="0" xfId="0" applyFont="1" applyFill="1"/>
    <xf numFmtId="0" fontId="23" fillId="0" borderId="0" xfId="0" applyFont="1"/>
    <xf numFmtId="41" fontId="12" fillId="0" borderId="0" xfId="0" applyNumberFormat="1" applyFont="1"/>
    <xf numFmtId="167" fontId="12" fillId="0" borderId="0" xfId="0" applyNumberFormat="1" applyFont="1"/>
    <xf numFmtId="164" fontId="12" fillId="0" borderId="0" xfId="0" applyNumberFormat="1" applyFont="1"/>
    <xf numFmtId="168" fontId="12" fillId="0" borderId="0" xfId="0" applyNumberFormat="1" applyFont="1"/>
    <xf numFmtId="164" fontId="12" fillId="9" borderId="0" xfId="0" applyNumberFormat="1" applyFont="1" applyFill="1"/>
    <xf numFmtId="167" fontId="12" fillId="9" borderId="0" xfId="0" applyNumberFormat="1" applyFont="1" applyFill="1"/>
    <xf numFmtId="164" fontId="12" fillId="0" borderId="0" xfId="1" applyNumberFormat="1" applyFont="1"/>
    <xf numFmtId="0" fontId="12" fillId="0" borderId="0" xfId="0" applyFont="1"/>
    <xf numFmtId="169" fontId="12" fillId="0" borderId="0" xfId="0" applyNumberFormat="1" applyFont="1"/>
    <xf numFmtId="43" fontId="12" fillId="4" borderId="0" xfId="0" applyNumberFormat="1" applyFont="1" applyFill="1"/>
    <xf numFmtId="43" fontId="12" fillId="0" borderId="0" xfId="1" applyFont="1"/>
    <xf numFmtId="0" fontId="24" fillId="0" borderId="0" xfId="0" applyFont="1"/>
    <xf numFmtId="164" fontId="10" fillId="0" borderId="0" xfId="1" applyNumberFormat="1" applyFont="1" applyBorder="1"/>
    <xf numFmtId="0" fontId="10" fillId="0" borderId="18" xfId="0" applyFont="1" applyBorder="1"/>
    <xf numFmtId="0" fontId="10" fillId="7" borderId="0" xfId="0" applyFont="1" applyFill="1" applyBorder="1" applyAlignment="1">
      <alignment horizontal="center"/>
    </xf>
    <xf numFmtId="0" fontId="0" fillId="0" borderId="0" xfId="0" applyAlignment="1">
      <alignment vertical="top"/>
    </xf>
    <xf numFmtId="172" fontId="0" fillId="0" borderId="0" xfId="0" applyNumberFormat="1" applyAlignment="1">
      <alignment vertical="top"/>
    </xf>
    <xf numFmtId="173" fontId="0" fillId="0" borderId="0" xfId="0" applyNumberFormat="1" applyAlignment="1">
      <alignment vertical="top"/>
    </xf>
    <xf numFmtId="43" fontId="0" fillId="0" borderId="0" xfId="1" applyFont="1" applyAlignment="1">
      <alignment vertical="top"/>
    </xf>
    <xf numFmtId="0" fontId="0" fillId="0" borderId="0" xfId="0" applyBorder="1" applyAlignment="1">
      <alignment wrapText="1"/>
    </xf>
    <xf numFmtId="0" fontId="4" fillId="2" borderId="3" xfId="0" applyFont="1" applyFill="1" applyBorder="1"/>
    <xf numFmtId="0" fontId="3" fillId="0" borderId="3" xfId="0" quotePrefix="1" applyFont="1" applyFill="1" applyBorder="1" applyAlignment="1">
      <alignment horizontal="left" wrapText="1"/>
    </xf>
    <xf numFmtId="0" fontId="0" fillId="0" borderId="6" xfId="0" applyFill="1" applyBorder="1"/>
    <xf numFmtId="0" fontId="0" fillId="0" borderId="2" xfId="0" applyFill="1" applyBorder="1"/>
    <xf numFmtId="0" fontId="4" fillId="0" borderId="3" xfId="0" quotePrefix="1" applyFont="1" applyFill="1" applyBorder="1" applyAlignment="1">
      <alignment wrapText="1"/>
    </xf>
    <xf numFmtId="0" fontId="6" fillId="0" borderId="0" xfId="0" applyFont="1" applyFill="1"/>
    <xf numFmtId="172" fontId="0" fillId="0" borderId="0" xfId="0" applyNumberFormat="1" applyFill="1" applyAlignment="1">
      <alignment vertical="top"/>
    </xf>
    <xf numFmtId="41" fontId="10" fillId="0" borderId="3" xfId="0" applyNumberFormat="1" applyFont="1" applyFill="1" applyBorder="1"/>
    <xf numFmtId="0" fontId="4" fillId="0" borderId="0" xfId="0" quotePrefix="1" applyFont="1" applyFill="1" applyBorder="1" applyAlignment="1">
      <alignment wrapText="1"/>
    </xf>
    <xf numFmtId="0" fontId="6" fillId="0" borderId="3" xfId="0" applyFont="1" applyFill="1" applyBorder="1"/>
    <xf numFmtId="41" fontId="10" fillId="0" borderId="0" xfId="0" applyNumberFormat="1" applyFont="1" applyFill="1"/>
    <xf numFmtId="0" fontId="6" fillId="0" borderId="0" xfId="0" applyFont="1" applyFill="1" applyBorder="1"/>
    <xf numFmtId="0" fontId="4" fillId="0" borderId="4" xfId="0" quotePrefix="1" applyFont="1" applyFill="1" applyBorder="1" applyAlignment="1">
      <alignment wrapText="1"/>
    </xf>
    <xf numFmtId="0" fontId="4" fillId="0" borderId="6" xfId="0" quotePrefix="1" applyFont="1" applyFill="1" applyBorder="1" applyAlignment="1">
      <alignment wrapText="1"/>
    </xf>
    <xf numFmtId="0" fontId="7" fillId="0" borderId="0" xfId="0" applyFont="1" applyFill="1" applyBorder="1"/>
    <xf numFmtId="0" fontId="4" fillId="0" borderId="0" xfId="0" applyFont="1" applyFill="1"/>
    <xf numFmtId="41" fontId="10" fillId="0" borderId="0" xfId="0" applyNumberFormat="1" applyFont="1" applyFill="1" applyBorder="1"/>
    <xf numFmtId="41" fontId="12" fillId="0" borderId="0" xfId="0" applyNumberFormat="1" applyFont="1" applyFill="1"/>
    <xf numFmtId="41" fontId="4" fillId="0" borderId="0" xfId="0" applyNumberFormat="1" applyFont="1" applyFill="1"/>
    <xf numFmtId="0" fontId="11" fillId="2" borderId="3" xfId="0" applyFont="1" applyFill="1" applyBorder="1" applyAlignment="1">
      <alignment horizontal="center"/>
    </xf>
    <xf numFmtId="0" fontId="6" fillId="2" borderId="0" xfId="1" applyNumberFormat="1" applyFont="1" applyFill="1"/>
    <xf numFmtId="0" fontId="4" fillId="2" borderId="6" xfId="0" applyFont="1" applyFill="1" applyBorder="1" applyAlignment="1">
      <alignment wrapText="1"/>
    </xf>
    <xf numFmtId="0" fontId="0" fillId="0" borderId="4" xfId="0" quotePrefix="1" applyFont="1" applyFill="1" applyBorder="1" applyAlignment="1">
      <alignment wrapText="1"/>
    </xf>
    <xf numFmtId="0" fontId="10" fillId="6" borderId="0" xfId="0" applyFont="1" applyFill="1" applyBorder="1" applyAlignment="1">
      <alignment horizontal="center"/>
    </xf>
    <xf numFmtId="0" fontId="4" fillId="2" borderId="0" xfId="0" applyFont="1" applyFill="1" applyBorder="1" applyAlignment="1">
      <alignment wrapText="1"/>
    </xf>
    <xf numFmtId="0" fontId="3" fillId="0" borderId="3" xfId="0" applyFont="1" applyFill="1" applyBorder="1" applyAlignment="1">
      <alignment wrapText="1"/>
    </xf>
    <xf numFmtId="0" fontId="0" fillId="0" borderId="6" xfId="0" applyFill="1" applyBorder="1" applyAlignment="1">
      <alignment wrapText="1"/>
    </xf>
    <xf numFmtId="0" fontId="6" fillId="2" borderId="3" xfId="1" applyNumberFormat="1" applyFont="1" applyFill="1" applyBorder="1"/>
    <xf numFmtId="42" fontId="10" fillId="0" borderId="3" xfId="0" applyNumberFormat="1" applyFont="1" applyFill="1" applyBorder="1"/>
    <xf numFmtId="0" fontId="6" fillId="0" borderId="4" xfId="0" applyFont="1" applyFill="1" applyBorder="1"/>
    <xf numFmtId="172" fontId="0" fillId="0" borderId="3" xfId="0" applyNumberFormat="1" applyFill="1" applyBorder="1" applyAlignment="1">
      <alignment vertical="top"/>
    </xf>
    <xf numFmtId="0" fontId="0" fillId="0" borderId="3" xfId="0" applyBorder="1" applyAlignment="1">
      <alignment vertical="top"/>
    </xf>
    <xf numFmtId="0" fontId="2" fillId="0" borderId="3" xfId="0" applyFont="1" applyFill="1" applyBorder="1" applyAlignment="1">
      <alignment wrapText="1"/>
    </xf>
    <xf numFmtId="0" fontId="2" fillId="0" borderId="3" xfId="0" applyFont="1" applyFill="1" applyBorder="1" applyAlignment="1">
      <alignment vertical="top" wrapText="1"/>
    </xf>
    <xf numFmtId="0" fontId="0" fillId="0" borderId="4" xfId="0" applyFill="1" applyBorder="1" applyAlignment="1">
      <alignment wrapText="1"/>
    </xf>
    <xf numFmtId="0" fontId="6" fillId="2" borderId="0" xfId="1" applyNumberFormat="1" applyFont="1" applyFill="1" applyBorder="1"/>
    <xf numFmtId="0" fontId="17" fillId="4" borderId="0" xfId="0" applyFont="1" applyFill="1" applyBorder="1"/>
    <xf numFmtId="172" fontId="0" fillId="0" borderId="0" xfId="0" applyNumberFormat="1" applyFill="1" applyBorder="1" applyAlignment="1">
      <alignment vertical="top"/>
    </xf>
    <xf numFmtId="0" fontId="0" fillId="0" borderId="0" xfId="0" applyBorder="1" applyAlignment="1">
      <alignment vertical="top"/>
    </xf>
    <xf numFmtId="42" fontId="10" fillId="0" borderId="0" xfId="0" applyNumberFormat="1" applyFont="1" applyFill="1" applyBorder="1"/>
    <xf numFmtId="172" fontId="0" fillId="0" borderId="0" xfId="0" applyNumberFormat="1" applyFill="1" applyBorder="1" applyAlignment="1">
      <alignment wrapText="1"/>
    </xf>
    <xf numFmtId="172" fontId="4" fillId="0" borderId="0" xfId="0" quotePrefix="1" applyNumberFormat="1" applyFont="1" applyFill="1" applyBorder="1" applyAlignment="1">
      <alignment wrapText="1"/>
    </xf>
    <xf numFmtId="172" fontId="6" fillId="0" borderId="0" xfId="0" applyNumberFormat="1" applyFont="1" applyFill="1" applyBorder="1"/>
    <xf numFmtId="0" fontId="11" fillId="2" borderId="0" xfId="0" applyFont="1" applyFill="1" applyBorder="1" applyAlignment="1">
      <alignment horizontal="center"/>
    </xf>
    <xf numFmtId="0" fontId="1" fillId="10" borderId="0" xfId="0" quotePrefix="1" applyFont="1" applyFill="1" applyBorder="1" applyAlignment="1">
      <alignment wrapText="1"/>
    </xf>
    <xf numFmtId="0" fontId="4" fillId="10" borderId="0" xfId="0" applyFont="1" applyFill="1"/>
    <xf numFmtId="0" fontId="15" fillId="10" borderId="0" xfId="0" applyFont="1" applyFill="1" applyBorder="1"/>
    <xf numFmtId="0" fontId="4" fillId="10" borderId="3" xfId="0" quotePrefix="1" applyFont="1" applyFill="1" applyBorder="1" applyAlignment="1">
      <alignment wrapText="1"/>
    </xf>
    <xf numFmtId="0" fontId="11" fillId="10" borderId="3" xfId="0" applyFont="1" applyFill="1" applyBorder="1" applyAlignment="1">
      <alignment horizontal="center"/>
    </xf>
    <xf numFmtId="41" fontId="11" fillId="10" borderId="3" xfId="0" applyNumberFormat="1" applyFont="1" applyFill="1" applyBorder="1"/>
    <xf numFmtId="41" fontId="11" fillId="10" borderId="0" xfId="0" applyNumberFormat="1" applyFont="1" applyFill="1" applyBorder="1"/>
    <xf numFmtId="0" fontId="4" fillId="10" borderId="3" xfId="0" applyFont="1" applyFill="1" applyBorder="1"/>
    <xf numFmtId="0" fontId="4" fillId="10" borderId="3" xfId="0" applyFont="1" applyFill="1" applyBorder="1" applyAlignment="1">
      <alignment wrapText="1"/>
    </xf>
    <xf numFmtId="0" fontId="27" fillId="0" borderId="0" xfId="0" applyFont="1" applyFill="1" applyBorder="1" applyAlignment="1">
      <alignment horizontal="center"/>
    </xf>
    <xf numFmtId="0" fontId="27" fillId="0" borderId="0" xfId="0" applyFont="1" applyFill="1" applyBorder="1"/>
    <xf numFmtId="0" fontId="27" fillId="0" borderId="0" xfId="0" quotePrefix="1" applyFont="1" applyFill="1" applyBorder="1" applyAlignment="1">
      <alignment horizontal="center" wrapText="1"/>
    </xf>
    <xf numFmtId="0" fontId="27" fillId="0" borderId="0" xfId="0" applyFont="1" applyFill="1" applyBorder="1" applyAlignment="1">
      <alignment horizontal="center" wrapText="1"/>
    </xf>
    <xf numFmtId="0" fontId="28" fillId="11" borderId="11" xfId="0" applyFont="1" applyFill="1" applyBorder="1" applyAlignment="1">
      <alignment horizontal="centerContinuous"/>
    </xf>
    <xf numFmtId="0" fontId="29" fillId="11" borderId="13" xfId="0" quotePrefix="1" applyFont="1" applyFill="1" applyBorder="1" applyAlignment="1">
      <alignment horizontal="center" wrapText="1"/>
    </xf>
    <xf numFmtId="0" fontId="29" fillId="11" borderId="14" xfId="0" quotePrefix="1" applyFont="1" applyFill="1" applyBorder="1" applyAlignment="1">
      <alignment horizontal="center" wrapText="1"/>
    </xf>
    <xf numFmtId="0" fontId="29" fillId="11" borderId="15" xfId="0" quotePrefix="1" applyFont="1" applyFill="1" applyBorder="1" applyAlignment="1">
      <alignment horizontal="center" wrapText="1"/>
    </xf>
    <xf numFmtId="49" fontId="26" fillId="0" borderId="0" xfId="1"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0" xfId="0" quotePrefix="1" applyNumberFormat="1" applyFont="1" applyFill="1" applyBorder="1" applyAlignment="1">
      <alignment horizontal="center" wrapText="1"/>
    </xf>
    <xf numFmtId="0" fontId="27" fillId="11" borderId="0" xfId="0" applyFont="1" applyFill="1" applyBorder="1" applyAlignment="1">
      <alignment horizontal="center"/>
    </xf>
    <xf numFmtId="0" fontId="30" fillId="11" borderId="0" xfId="0" applyFont="1" applyFill="1" applyBorder="1" applyAlignment="1">
      <alignment horizontal="centerContinuous"/>
    </xf>
    <xf numFmtId="0" fontId="27" fillId="11" borderId="10" xfId="0" applyFont="1" applyFill="1" applyBorder="1" applyAlignment="1">
      <alignment horizontal="centerContinuous"/>
    </xf>
    <xf numFmtId="0" fontId="27" fillId="11" borderId="12" xfId="0" applyFont="1" applyFill="1" applyBorder="1" applyAlignment="1">
      <alignment horizontal="center"/>
    </xf>
    <xf numFmtId="0" fontId="30" fillId="11" borderId="12" xfId="0" applyFont="1" applyFill="1" applyBorder="1" applyAlignment="1">
      <alignment horizontal="centerContinuous"/>
    </xf>
    <xf numFmtId="0" fontId="27" fillId="11" borderId="9" xfId="0" applyFont="1" applyFill="1" applyBorder="1" applyAlignment="1">
      <alignment horizontal="centerContinuous"/>
    </xf>
    <xf numFmtId="0" fontId="27" fillId="11" borderId="11" xfId="0" applyFont="1" applyFill="1" applyBorder="1" applyAlignment="1">
      <alignment horizontal="center"/>
    </xf>
    <xf numFmtId="0" fontId="31" fillId="0" borderId="0" xfId="0" quotePrefix="1" applyFont="1" applyFill="1" applyBorder="1" applyAlignment="1">
      <alignment horizontal="center" wrapText="1"/>
    </xf>
    <xf numFmtId="0" fontId="31" fillId="0" borderId="0" xfId="0" applyFont="1" applyFill="1" applyBorder="1" applyAlignment="1">
      <alignment horizontal="center" wrapText="1"/>
    </xf>
    <xf numFmtId="0" fontId="4" fillId="0" borderId="0" xfId="0" applyFont="1"/>
    <xf numFmtId="0" fontId="4" fillId="0" borderId="0" xfId="0" applyFont="1" applyAlignment="1">
      <alignment horizontal="center"/>
    </xf>
    <xf numFmtId="0" fontId="4" fillId="0" borderId="0" xfId="0" applyFont="1" applyFill="1" applyAlignment="1">
      <alignment horizontal="center"/>
    </xf>
    <xf numFmtId="0" fontId="32" fillId="0" borderId="0" xfId="0" applyFont="1" applyAlignment="1">
      <alignment horizontal="center" vertical="center"/>
    </xf>
    <xf numFmtId="0" fontId="32" fillId="0" borderId="0" xfId="0" applyFont="1" applyBorder="1" applyAlignment="1">
      <alignment horizontal="center" vertical="center"/>
    </xf>
    <xf numFmtId="0" fontId="27" fillId="0" borderId="23" xfId="0" quotePrefix="1" applyFont="1" applyFill="1" applyBorder="1" applyAlignment="1">
      <alignment horizontal="center" wrapText="1"/>
    </xf>
    <xf numFmtId="0" fontId="13" fillId="0" borderId="0" xfId="0" applyFont="1" applyAlignment="1">
      <alignment horizontal="center" vertical="center"/>
    </xf>
  </cellXfs>
  <cellStyles count="5">
    <cellStyle name="Comma" xfId="1" builtinId="3"/>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666750</xdr:colOff>
      <xdr:row>2</xdr:row>
      <xdr:rowOff>191233</xdr:rowOff>
    </xdr:to>
    <xdr:pic>
      <xdr:nvPicPr>
        <xdr:cNvPr id="2" name="Picture 1" descr="C:\Users\txt060\AppData\Local\Temp\SNAGHTMLe331ae.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66750" cy="648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GA\ANALYSIS\INVSTMNT\Endowment\Donor%20Fund%20Reporting\FY%2022\FY%2022%20EHN%20Endowment%20Donor%20Fund%20Analysis%20X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Rules"/>
      <sheetName val="FY 22 New Gifts"/>
      <sheetName val="Mkt Val &amp; Changes"/>
      <sheetName val="Jul"/>
      <sheetName val="Aug"/>
      <sheetName val="Sep"/>
      <sheetName val="Oct"/>
      <sheetName val="Nov"/>
      <sheetName val="Dec"/>
      <sheetName val="Jan"/>
      <sheetName val="Feb"/>
      <sheetName val="Mar"/>
      <sheetName val="Apr"/>
      <sheetName val="May"/>
      <sheetName val="June"/>
      <sheetName val="FYTD"/>
      <sheetName val="FY 22"/>
    </sheetNames>
    <sheetDataSet>
      <sheetData sheetId="0"/>
      <sheetData sheetId="1"/>
      <sheetData sheetId="2"/>
      <sheetData sheetId="3">
        <row r="8">
          <cell r="F8">
            <v>44377</v>
          </cell>
        </row>
      </sheetData>
      <sheetData sheetId="4"/>
      <sheetData sheetId="5"/>
      <sheetData sheetId="6"/>
      <sheetData sheetId="7"/>
      <sheetData sheetId="8"/>
      <sheetData sheetId="9"/>
      <sheetData sheetId="10"/>
      <sheetData sheetId="11"/>
      <sheetData sheetId="12"/>
      <sheetData sheetId="13"/>
      <sheetData sheetId="14">
        <row r="167">
          <cell r="U167">
            <v>1607.7463842382056</v>
          </cell>
        </row>
      </sheetData>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670"/>
  <sheetViews>
    <sheetView zoomScale="78" zoomScaleNormal="78" workbookViewId="0">
      <pane xSplit="2" ySplit="1" topLeftCell="D2" activePane="bottomRight" state="frozen"/>
      <selection sqref="A1:I663"/>
      <selection pane="topRight" sqref="A1:I663"/>
      <selection pane="bottomLeft" sqref="A1:I663"/>
      <selection pane="bottomRight" sqref="A1:I663"/>
    </sheetView>
  </sheetViews>
  <sheetFormatPr defaultRowHeight="18.95" customHeight="1" x14ac:dyDescent="0.25"/>
  <cols>
    <col min="1" max="1" width="11" style="6" customWidth="1"/>
    <col min="2" max="2" width="13.140625" style="38" customWidth="1"/>
    <col min="3" max="3" width="9.7109375" style="12" hidden="1" customWidth="1"/>
    <col min="4" max="4" width="18.5703125" style="38" customWidth="1"/>
    <col min="5" max="5" width="60" style="12" customWidth="1"/>
    <col min="6" max="7" width="16.28515625" style="38" customWidth="1"/>
    <col min="8" max="9" width="18.5703125" style="38" customWidth="1"/>
    <col min="10" max="13" width="18.5703125" style="194" customWidth="1"/>
    <col min="14" max="15" width="18.5703125" style="38" customWidth="1"/>
    <col min="16" max="16" width="35.28515625" style="12" customWidth="1"/>
    <col min="17" max="17" width="16.28515625" style="12" customWidth="1"/>
    <col min="18" max="18" width="16.140625" style="12" customWidth="1"/>
    <col min="19" max="19" width="16.140625" style="11" customWidth="1"/>
    <col min="20" max="20" width="31.42578125" style="11" bestFit="1" customWidth="1"/>
    <col min="21" max="21" width="11" bestFit="1" customWidth="1"/>
    <col min="22" max="22" width="16.140625" style="12" hidden="1" customWidth="1"/>
    <col min="23" max="23" width="12.85546875" style="12" hidden="1" customWidth="1"/>
    <col min="24" max="24" width="42" style="12" hidden="1" customWidth="1"/>
    <col min="26" max="26" width="10.42578125" bestFit="1" customWidth="1"/>
  </cols>
  <sheetData>
    <row r="1" spans="1:24" s="1" customFormat="1" ht="43.5" customHeight="1" x14ac:dyDescent="0.2">
      <c r="A1" s="5" t="s">
        <v>0</v>
      </c>
      <c r="B1" s="4" t="s">
        <v>1002</v>
      </c>
      <c r="C1" s="14" t="s">
        <v>1</v>
      </c>
      <c r="D1" s="4" t="s">
        <v>2649</v>
      </c>
      <c r="E1" s="14" t="s">
        <v>2599</v>
      </c>
      <c r="F1" s="4" t="s">
        <v>2650</v>
      </c>
      <c r="G1" s="4" t="s">
        <v>2393</v>
      </c>
      <c r="H1" s="4" t="s">
        <v>2392</v>
      </c>
      <c r="I1" s="4" t="s">
        <v>2396</v>
      </c>
      <c r="J1" s="14" t="s">
        <v>2397</v>
      </c>
      <c r="K1" s="14" t="s">
        <v>2601</v>
      </c>
      <c r="L1" s="14" t="s">
        <v>2652</v>
      </c>
      <c r="M1" s="14" t="s">
        <v>2642</v>
      </c>
      <c r="N1" s="4"/>
      <c r="O1" s="4" t="s">
        <v>2651</v>
      </c>
      <c r="P1" s="14" t="s">
        <v>5</v>
      </c>
      <c r="Q1" s="14" t="s">
        <v>6</v>
      </c>
      <c r="R1" s="14" t="s">
        <v>2</v>
      </c>
      <c r="S1" s="15" t="s">
        <v>2394</v>
      </c>
      <c r="T1" s="15" t="s">
        <v>2395</v>
      </c>
      <c r="U1" s="1" t="s">
        <v>2334</v>
      </c>
      <c r="V1" s="14" t="s">
        <v>2</v>
      </c>
      <c r="W1" s="14" t="s">
        <v>3</v>
      </c>
      <c r="X1" s="14" t="s">
        <v>4</v>
      </c>
    </row>
    <row r="2" spans="1:24" s="2" customFormat="1" ht="18.95" customHeight="1" x14ac:dyDescent="0.25">
      <c r="A2" s="13">
        <v>210</v>
      </c>
      <c r="B2" s="38">
        <v>700372</v>
      </c>
      <c r="C2" s="16" t="s">
        <v>136</v>
      </c>
      <c r="D2" s="41">
        <f>+A2-N2</f>
        <v>0</v>
      </c>
      <c r="E2" s="12" t="s">
        <v>729</v>
      </c>
      <c r="F2" s="35">
        <v>610</v>
      </c>
      <c r="G2" s="35">
        <v>610</v>
      </c>
      <c r="H2" s="35" t="s">
        <v>2337</v>
      </c>
      <c r="I2" s="198" t="s">
        <v>2561</v>
      </c>
      <c r="J2" s="183"/>
      <c r="K2" s="184"/>
      <c r="L2" s="184"/>
      <c r="M2" s="185">
        <v>2234.17</v>
      </c>
      <c r="N2" s="174">
        <v>210</v>
      </c>
      <c r="O2" s="174">
        <v>2811</v>
      </c>
      <c r="P2" s="7" t="s">
        <v>20</v>
      </c>
      <c r="Q2" s="7" t="s">
        <v>139</v>
      </c>
      <c r="R2" s="7" t="s">
        <v>8</v>
      </c>
      <c r="S2" s="7">
        <v>10101</v>
      </c>
      <c r="T2" t="str">
        <f>VLOOKUP(S2,'Acct Unit'!D:E,2,FALSE)</f>
        <v>Administration -TB</v>
      </c>
      <c r="U2">
        <f>VLOOKUP(S2,'Acct Unit'!D:F,3,FALSE)</f>
        <v>10</v>
      </c>
      <c r="V2" s="7" t="s">
        <v>8</v>
      </c>
      <c r="W2" s="7" t="s">
        <v>137</v>
      </c>
      <c r="X2" s="7" t="s">
        <v>138</v>
      </c>
    </row>
    <row r="3" spans="1:24" s="2" customFormat="1" ht="18.95" customHeight="1" x14ac:dyDescent="0.25">
      <c r="A3" s="13"/>
      <c r="B3" s="38"/>
      <c r="C3" s="16"/>
      <c r="D3" s="41"/>
      <c r="E3" s="12"/>
      <c r="F3" s="35">
        <v>610</v>
      </c>
      <c r="G3" s="35">
        <v>610</v>
      </c>
      <c r="H3" s="35" t="s">
        <v>2337</v>
      </c>
      <c r="I3" s="198" t="s">
        <v>2561</v>
      </c>
      <c r="J3" s="183"/>
      <c r="K3" s="184"/>
      <c r="L3" s="184"/>
      <c r="M3" s="185"/>
      <c r="N3" s="174"/>
      <c r="O3" s="174" t="s">
        <v>2653</v>
      </c>
      <c r="P3" s="7"/>
      <c r="Q3" s="7"/>
      <c r="R3" s="7"/>
      <c r="S3" s="7"/>
      <c r="T3"/>
      <c r="U3"/>
      <c r="V3" s="7"/>
      <c r="W3" s="7"/>
      <c r="X3" s="7"/>
    </row>
    <row r="4" spans="1:24" s="2" customFormat="1" ht="18.95" customHeight="1" x14ac:dyDescent="0.25">
      <c r="A4" s="19">
        <v>210</v>
      </c>
      <c r="B4" s="38">
        <v>700372</v>
      </c>
      <c r="C4" s="180"/>
      <c r="D4" s="40"/>
      <c r="E4" s="94" t="s">
        <v>2596</v>
      </c>
      <c r="F4" s="35">
        <v>610</v>
      </c>
      <c r="G4" s="35">
        <v>610</v>
      </c>
      <c r="H4" s="35" t="s">
        <v>2337</v>
      </c>
      <c r="I4" s="198" t="s">
        <v>2561</v>
      </c>
      <c r="J4" s="186">
        <v>250000</v>
      </c>
      <c r="K4" s="186">
        <v>257693.07</v>
      </c>
      <c r="L4" s="195">
        <f>+J4</f>
        <v>250000</v>
      </c>
      <c r="M4" s="187"/>
      <c r="N4" s="40"/>
      <c r="O4" s="40">
        <v>1760</v>
      </c>
      <c r="P4" s="7"/>
      <c r="Q4" s="7"/>
      <c r="R4" s="7"/>
      <c r="S4" s="7"/>
      <c r="T4"/>
      <c r="U4"/>
      <c r="V4" s="7"/>
      <c r="W4" s="7"/>
      <c r="X4" s="7"/>
    </row>
    <row r="5" spans="1:24" s="2" customFormat="1" ht="18.95" customHeight="1" x14ac:dyDescent="0.25">
      <c r="A5" s="19">
        <v>210</v>
      </c>
      <c r="B5" s="38">
        <v>700372</v>
      </c>
      <c r="C5" s="180"/>
      <c r="D5" s="40"/>
      <c r="E5" s="94"/>
      <c r="F5" s="35">
        <v>610</v>
      </c>
      <c r="G5" s="35">
        <v>610</v>
      </c>
      <c r="H5" s="35" t="s">
        <v>2337</v>
      </c>
      <c r="I5" s="198" t="s">
        <v>2561</v>
      </c>
      <c r="J5" s="186"/>
      <c r="K5" s="195"/>
      <c r="L5" s="195">
        <v>7693</v>
      </c>
      <c r="M5" s="187"/>
      <c r="N5" s="40"/>
      <c r="O5" s="40">
        <v>1761</v>
      </c>
      <c r="P5" s="7"/>
      <c r="Q5" s="7"/>
      <c r="R5" s="7"/>
      <c r="S5" s="7"/>
      <c r="T5"/>
      <c r="U5"/>
      <c r="V5" s="7"/>
      <c r="W5" s="7"/>
      <c r="X5" s="7"/>
    </row>
    <row r="6" spans="1:24" s="2" customFormat="1" ht="18.95" customHeight="1" x14ac:dyDescent="0.25">
      <c r="A6" s="19"/>
      <c r="B6" s="38">
        <v>700372</v>
      </c>
      <c r="C6" s="180"/>
      <c r="D6" s="40"/>
      <c r="E6" s="94"/>
      <c r="F6" s="35">
        <v>610</v>
      </c>
      <c r="G6" s="35">
        <v>610</v>
      </c>
      <c r="H6" s="35" t="s">
        <v>2337</v>
      </c>
      <c r="I6" s="198" t="s">
        <v>2561</v>
      </c>
      <c r="J6" s="186"/>
      <c r="K6" s="195"/>
      <c r="L6" s="195">
        <v>-257693</v>
      </c>
      <c r="M6" s="187"/>
      <c r="N6" s="40"/>
      <c r="O6" s="40">
        <v>2811</v>
      </c>
      <c r="P6" s="7"/>
      <c r="Q6" s="7"/>
      <c r="R6" s="7"/>
      <c r="S6" s="7"/>
      <c r="T6"/>
      <c r="U6"/>
      <c r="V6" s="7"/>
      <c r="W6" s="7"/>
      <c r="X6" s="7"/>
    </row>
    <row r="7" spans="1:24" s="2" customFormat="1" ht="18.95" customHeight="1" x14ac:dyDescent="0.25">
      <c r="A7" s="19" t="s">
        <v>2561</v>
      </c>
      <c r="B7" s="38">
        <v>700371</v>
      </c>
      <c r="C7" s="17"/>
      <c r="D7" s="38"/>
      <c r="E7" s="157" t="s">
        <v>2597</v>
      </c>
      <c r="F7" s="35">
        <v>683</v>
      </c>
      <c r="G7" s="35">
        <v>683</v>
      </c>
      <c r="H7" s="35" t="s">
        <v>2645</v>
      </c>
      <c r="I7" s="198" t="s">
        <v>2561</v>
      </c>
      <c r="J7" s="186"/>
      <c r="K7" s="196">
        <v>16969625.82</v>
      </c>
      <c r="L7" s="196"/>
      <c r="M7" s="194"/>
      <c r="N7" s="38"/>
      <c r="O7" s="38">
        <v>1761</v>
      </c>
      <c r="P7" s="17"/>
      <c r="Q7" s="17"/>
      <c r="R7" s="17"/>
      <c r="S7" s="26"/>
      <c r="T7" s="11"/>
      <c r="U7"/>
      <c r="V7" s="17"/>
      <c r="W7" s="17"/>
      <c r="X7" s="17"/>
    </row>
    <row r="8" spans="1:24" s="2" customFormat="1" ht="18.95" customHeight="1" x14ac:dyDescent="0.25">
      <c r="A8" s="19" t="s">
        <v>2561</v>
      </c>
      <c r="B8" s="38">
        <v>700371</v>
      </c>
      <c r="C8" s="17"/>
      <c r="D8" s="38"/>
      <c r="E8" s="157" t="s">
        <v>2597</v>
      </c>
      <c r="F8" s="35">
        <v>683</v>
      </c>
      <c r="G8" s="35">
        <v>683</v>
      </c>
      <c r="H8" s="35" t="s">
        <v>2645</v>
      </c>
      <c r="I8" s="198" t="s">
        <v>2561</v>
      </c>
      <c r="J8" s="186"/>
      <c r="K8" s="196">
        <f>-K7</f>
        <v>-16969625.82</v>
      </c>
      <c r="L8" s="196"/>
      <c r="M8" s="194"/>
      <c r="N8" s="38"/>
      <c r="O8" s="38">
        <v>2811</v>
      </c>
      <c r="P8" s="17"/>
      <c r="Q8" s="17"/>
      <c r="R8" s="17"/>
      <c r="S8" s="26"/>
      <c r="T8" s="11"/>
      <c r="U8"/>
      <c r="V8" s="17"/>
      <c r="W8" s="17"/>
      <c r="X8" s="17"/>
    </row>
    <row r="9" spans="1:24" s="2" customFormat="1" ht="18.95" customHeight="1" x14ac:dyDescent="0.25">
      <c r="A9" s="13">
        <v>103</v>
      </c>
      <c r="B9" s="38">
        <v>726103</v>
      </c>
      <c r="C9" s="16" t="s">
        <v>7</v>
      </c>
      <c r="D9" s="41">
        <v>2812</v>
      </c>
      <c r="E9" s="13" t="s">
        <v>697</v>
      </c>
      <c r="F9" s="35">
        <v>611</v>
      </c>
      <c r="G9" s="35">
        <v>610</v>
      </c>
      <c r="H9" s="35" t="s">
        <v>2371</v>
      </c>
      <c r="I9" s="198" t="s">
        <v>2475</v>
      </c>
      <c r="J9" s="183"/>
      <c r="K9" s="190"/>
      <c r="L9" s="221">
        <f>-M9</f>
        <v>4916.29</v>
      </c>
      <c r="M9" s="185">
        <v>-4916.29</v>
      </c>
      <c r="N9" s="174">
        <v>103</v>
      </c>
      <c r="O9" s="174"/>
      <c r="P9" s="7" t="s">
        <v>11</v>
      </c>
      <c r="Q9" s="7" t="s">
        <v>12</v>
      </c>
      <c r="R9" s="7" t="s">
        <v>8</v>
      </c>
      <c r="S9" s="7">
        <v>21714</v>
      </c>
      <c r="T9" t="str">
        <f>VLOOKUP(S9,'Acct Unit'!D:E,2,FALSE)</f>
        <v>Medicine Administration -TB</v>
      </c>
      <c r="U9">
        <f>VLOOKUP(S9,'Acct Unit'!D:F,3,FALSE)</f>
        <v>10</v>
      </c>
      <c r="V9" s="7" t="s">
        <v>8</v>
      </c>
      <c r="W9" s="7" t="s">
        <v>9</v>
      </c>
      <c r="X9" s="7" t="s">
        <v>10</v>
      </c>
    </row>
    <row r="10" spans="1:24" s="2" customFormat="1" ht="18.95" customHeight="1" x14ac:dyDescent="0.25">
      <c r="A10" s="13"/>
      <c r="B10" s="38"/>
      <c r="C10" s="16"/>
      <c r="D10" s="41" t="s">
        <v>2653</v>
      </c>
      <c r="E10" s="13"/>
      <c r="F10" s="35">
        <v>611</v>
      </c>
      <c r="G10" s="35"/>
      <c r="H10" s="35"/>
      <c r="I10" s="198"/>
      <c r="J10" s="183"/>
      <c r="K10" s="190"/>
      <c r="L10" s="221">
        <f>-L9</f>
        <v>-4916.29</v>
      </c>
      <c r="M10" s="185"/>
      <c r="N10" s="174"/>
      <c r="O10" s="174"/>
      <c r="P10" s="7"/>
      <c r="Q10" s="7"/>
      <c r="R10" s="7"/>
      <c r="S10" s="7"/>
      <c r="T10"/>
      <c r="U10"/>
      <c r="V10" s="7"/>
      <c r="W10" s="7"/>
      <c r="X10" s="7"/>
    </row>
    <row r="11" spans="1:24" s="2" customFormat="1" ht="18.95" customHeight="1" x14ac:dyDescent="0.25">
      <c r="A11" s="19">
        <v>103</v>
      </c>
      <c r="B11" s="38">
        <v>726103</v>
      </c>
      <c r="C11" s="180"/>
      <c r="D11" s="40">
        <v>1760</v>
      </c>
      <c r="E11" s="94" t="s">
        <v>2443</v>
      </c>
      <c r="F11" s="35">
        <v>611</v>
      </c>
      <c r="G11" s="35">
        <v>610</v>
      </c>
      <c r="H11" s="35" t="s">
        <v>2371</v>
      </c>
      <c r="I11" s="198" t="s">
        <v>2475</v>
      </c>
      <c r="J11" s="186">
        <v>1000</v>
      </c>
      <c r="K11" s="186">
        <v>10053.945640840424</v>
      </c>
      <c r="L11" s="195">
        <f>+J11</f>
        <v>1000</v>
      </c>
      <c r="M11" s="187"/>
      <c r="N11" s="40"/>
      <c r="O11" s="40"/>
      <c r="P11" s="7"/>
      <c r="Q11" s="7"/>
      <c r="R11" s="7"/>
      <c r="S11" s="7"/>
      <c r="T11"/>
      <c r="U11"/>
      <c r="V11" s="7"/>
      <c r="W11" s="7"/>
      <c r="X11" s="7"/>
    </row>
    <row r="12" spans="1:24" s="2" customFormat="1" ht="18.95" customHeight="1" x14ac:dyDescent="0.25">
      <c r="A12" s="19"/>
      <c r="B12" s="38">
        <v>726103</v>
      </c>
      <c r="C12" s="180"/>
      <c r="D12" s="40">
        <v>1761</v>
      </c>
      <c r="E12" s="94"/>
      <c r="F12" s="35">
        <v>611</v>
      </c>
      <c r="G12" s="35"/>
      <c r="H12" s="35" t="s">
        <v>2371</v>
      </c>
      <c r="I12" s="198"/>
      <c r="J12" s="186"/>
      <c r="K12" s="195"/>
      <c r="L12" s="195">
        <f>+K11-L11</f>
        <v>9053.9456408404239</v>
      </c>
      <c r="M12" s="187"/>
      <c r="N12" s="40"/>
      <c r="O12" s="40"/>
      <c r="P12" s="7"/>
      <c r="Q12" s="7"/>
      <c r="R12" s="7"/>
      <c r="S12" s="7"/>
      <c r="T12"/>
      <c r="U12"/>
      <c r="V12" s="7"/>
      <c r="W12" s="7"/>
      <c r="X12" s="7"/>
    </row>
    <row r="13" spans="1:24" s="2" customFormat="1" ht="18.95" customHeight="1" x14ac:dyDescent="0.25">
      <c r="A13" s="19"/>
      <c r="B13" s="38">
        <v>726103</v>
      </c>
      <c r="C13" s="180"/>
      <c r="D13" s="40">
        <v>2812</v>
      </c>
      <c r="E13" s="94"/>
      <c r="F13" s="35">
        <v>611</v>
      </c>
      <c r="G13" s="35"/>
      <c r="H13" s="35" t="s">
        <v>2371</v>
      </c>
      <c r="I13" s="198"/>
      <c r="J13" s="186"/>
      <c r="K13" s="195"/>
      <c r="L13" s="195">
        <f>-L12-L11</f>
        <v>-10053.945640840424</v>
      </c>
      <c r="M13" s="187"/>
      <c r="N13" s="40"/>
      <c r="O13" s="40"/>
      <c r="P13" s="7"/>
      <c r="Q13" s="7"/>
      <c r="R13" s="7"/>
      <c r="S13" s="7"/>
      <c r="T13"/>
      <c r="U13"/>
      <c r="V13" s="7"/>
      <c r="W13" s="7"/>
      <c r="X13" s="7"/>
    </row>
    <row r="14" spans="1:24" s="2" customFormat="1" ht="18.95" customHeight="1" x14ac:dyDescent="0.25">
      <c r="A14" s="12">
        <v>107</v>
      </c>
      <c r="B14" s="38">
        <v>726107</v>
      </c>
      <c r="C14" s="16" t="s">
        <v>18</v>
      </c>
      <c r="D14" s="41">
        <v>2812</v>
      </c>
      <c r="E14" s="12" t="s">
        <v>698</v>
      </c>
      <c r="F14" s="35">
        <v>611</v>
      </c>
      <c r="G14" s="35">
        <v>610</v>
      </c>
      <c r="H14" s="35" t="s">
        <v>2337</v>
      </c>
      <c r="I14" s="198" t="s">
        <v>2475</v>
      </c>
      <c r="J14" s="183"/>
      <c r="K14" s="190"/>
      <c r="L14" s="221">
        <f>-M14</f>
        <v>9223.48</v>
      </c>
      <c r="M14" s="185">
        <v>-9223.48</v>
      </c>
      <c r="N14" s="174">
        <v>107</v>
      </c>
      <c r="O14" s="174"/>
      <c r="P14" s="7" t="s">
        <v>20</v>
      </c>
      <c r="Q14" s="7" t="s">
        <v>21</v>
      </c>
      <c r="R14" s="7" t="s">
        <v>8</v>
      </c>
      <c r="S14" s="7">
        <v>10101</v>
      </c>
      <c r="T14" t="str">
        <f>VLOOKUP(S14,'Acct Unit'!D:E,2,FALSE)</f>
        <v>Administration -TB</v>
      </c>
      <c r="U14">
        <f>VLOOKUP(S14,'Acct Unit'!D:F,3,FALSE)</f>
        <v>10</v>
      </c>
      <c r="V14" s="7" t="s">
        <v>8</v>
      </c>
      <c r="W14" s="7" t="s">
        <v>9</v>
      </c>
      <c r="X14" s="7" t="s">
        <v>19</v>
      </c>
    </row>
    <row r="15" spans="1:24" s="2" customFormat="1" ht="18.95" customHeight="1" x14ac:dyDescent="0.25">
      <c r="A15" s="12"/>
      <c r="B15" s="38"/>
      <c r="C15" s="16"/>
      <c r="D15" s="41" t="s">
        <v>2653</v>
      </c>
      <c r="E15" s="12"/>
      <c r="F15" s="35">
        <v>611</v>
      </c>
      <c r="G15" s="35"/>
      <c r="H15" s="35"/>
      <c r="I15" s="198"/>
      <c r="J15" s="183"/>
      <c r="K15" s="190"/>
      <c r="L15" s="221">
        <f>-L14</f>
        <v>-9223.48</v>
      </c>
      <c r="M15" s="185"/>
      <c r="N15" s="174"/>
      <c r="O15" s="174"/>
      <c r="P15" s="7"/>
      <c r="Q15" s="7"/>
      <c r="R15" s="7"/>
      <c r="S15" s="7"/>
      <c r="T15"/>
      <c r="U15"/>
      <c r="V15" s="7"/>
      <c r="W15" s="7"/>
      <c r="X15" s="7"/>
    </row>
    <row r="16" spans="1:24" s="2" customFormat="1" ht="18.95" customHeight="1" x14ac:dyDescent="0.25">
      <c r="A16" s="19">
        <v>107</v>
      </c>
      <c r="B16" s="38">
        <v>726107</v>
      </c>
      <c r="C16" s="180"/>
      <c r="D16" s="40">
        <v>1760</v>
      </c>
      <c r="E16" s="94" t="s">
        <v>2490</v>
      </c>
      <c r="F16" s="35">
        <v>611</v>
      </c>
      <c r="G16" s="35">
        <v>610</v>
      </c>
      <c r="H16" s="35" t="s">
        <v>2337</v>
      </c>
      <c r="I16" s="198" t="s">
        <v>2475</v>
      </c>
      <c r="J16" s="186">
        <v>11967</v>
      </c>
      <c r="K16" s="186">
        <v>138230.07873054585</v>
      </c>
      <c r="L16" s="195">
        <f>+J16</f>
        <v>11967</v>
      </c>
      <c r="M16" s="187"/>
      <c r="N16" s="40"/>
      <c r="O16" s="40"/>
      <c r="P16" s="7"/>
      <c r="Q16" s="7"/>
      <c r="R16" s="7"/>
      <c r="S16" s="7"/>
      <c r="T16"/>
      <c r="U16"/>
      <c r="V16" s="7"/>
      <c r="W16" s="7"/>
      <c r="X16" s="7"/>
    </row>
    <row r="17" spans="1:24" s="2" customFormat="1" ht="18.95" customHeight="1" x14ac:dyDescent="0.25">
      <c r="A17" s="19"/>
      <c r="B17" s="38">
        <v>726107</v>
      </c>
      <c r="C17" s="180"/>
      <c r="D17" s="40">
        <v>1761</v>
      </c>
      <c r="E17" s="94"/>
      <c r="F17" s="35">
        <v>611</v>
      </c>
      <c r="G17" s="35"/>
      <c r="H17" s="35" t="s">
        <v>2337</v>
      </c>
      <c r="I17" s="198"/>
      <c r="J17" s="186"/>
      <c r="K17" s="186"/>
      <c r="L17" s="195">
        <f>+K16-L16</f>
        <v>126263.07873054585</v>
      </c>
      <c r="M17" s="187"/>
      <c r="N17" s="40"/>
      <c r="O17" s="40"/>
      <c r="P17" s="7"/>
      <c r="Q17" s="7"/>
      <c r="R17" s="7"/>
      <c r="S17" s="7"/>
      <c r="T17"/>
      <c r="U17"/>
      <c r="V17" s="7"/>
      <c r="W17" s="7"/>
      <c r="X17" s="7"/>
    </row>
    <row r="18" spans="1:24" s="2" customFormat="1" ht="18.95" customHeight="1" x14ac:dyDescent="0.25">
      <c r="A18" s="19"/>
      <c r="B18" s="38">
        <v>726107</v>
      </c>
      <c r="C18" s="180"/>
      <c r="D18" s="40">
        <v>2812</v>
      </c>
      <c r="E18" s="94"/>
      <c r="F18" s="35">
        <v>611</v>
      </c>
      <c r="G18" s="35"/>
      <c r="H18" s="35" t="s">
        <v>2337</v>
      </c>
      <c r="I18" s="198"/>
      <c r="J18" s="186"/>
      <c r="K18" s="186"/>
      <c r="L18" s="195">
        <f>-L17-L16</f>
        <v>-138230.07873054585</v>
      </c>
      <c r="M18" s="187"/>
      <c r="N18" s="40"/>
      <c r="O18" s="40"/>
      <c r="P18" s="7"/>
      <c r="Q18" s="7"/>
      <c r="R18" s="7"/>
      <c r="S18" s="7"/>
      <c r="T18"/>
      <c r="U18"/>
      <c r="V18" s="7"/>
      <c r="W18" s="7"/>
      <c r="X18" s="7"/>
    </row>
    <row r="19" spans="1:24" s="2" customFormat="1" ht="18.95" customHeight="1" x14ac:dyDescent="0.25">
      <c r="A19" s="13">
        <v>112</v>
      </c>
      <c r="B19" s="39">
        <v>726112</v>
      </c>
      <c r="C19" s="16" t="s">
        <v>22</v>
      </c>
      <c r="D19" s="41">
        <v>2812</v>
      </c>
      <c r="E19" s="13" t="s">
        <v>699</v>
      </c>
      <c r="F19" s="35">
        <v>611</v>
      </c>
      <c r="G19" s="35">
        <v>610</v>
      </c>
      <c r="H19" s="35" t="s">
        <v>2378</v>
      </c>
      <c r="I19" s="198" t="s">
        <v>2475</v>
      </c>
      <c r="J19" s="183"/>
      <c r="K19" s="188"/>
      <c r="L19" s="221">
        <f>-M19</f>
        <v>53813.73</v>
      </c>
      <c r="M19" s="185">
        <v>-53813.73</v>
      </c>
      <c r="N19" s="174">
        <v>112</v>
      </c>
      <c r="O19" s="174"/>
      <c r="P19" s="7" t="s">
        <v>25</v>
      </c>
      <c r="Q19" s="7" t="s">
        <v>26</v>
      </c>
      <c r="R19" s="7" t="s">
        <v>23</v>
      </c>
      <c r="S19" s="7">
        <v>23501</v>
      </c>
      <c r="T19" t="str">
        <f>VLOOKUP(S19,'Acct Unit'!D:E,2,FALSE)</f>
        <v>Dept of Surgery -TB</v>
      </c>
      <c r="U19">
        <f>VLOOKUP(S19,'Acct Unit'!D:F,3,FALSE)</f>
        <v>10</v>
      </c>
      <c r="V19" s="7" t="s">
        <v>23</v>
      </c>
      <c r="W19" s="7" t="s">
        <v>9</v>
      </c>
      <c r="X19" s="7" t="s">
        <v>24</v>
      </c>
    </row>
    <row r="20" spans="1:24" s="2" customFormat="1" ht="18.95" customHeight="1" x14ac:dyDescent="0.25">
      <c r="A20" s="13"/>
      <c r="B20" s="39"/>
      <c r="C20" s="16"/>
      <c r="D20" s="41" t="s">
        <v>2653</v>
      </c>
      <c r="E20" s="13"/>
      <c r="F20" s="35">
        <v>611</v>
      </c>
      <c r="G20" s="35"/>
      <c r="H20" s="35"/>
      <c r="I20" s="198"/>
      <c r="J20" s="183"/>
      <c r="K20" s="188"/>
      <c r="L20" s="221">
        <f>-L19</f>
        <v>-53813.73</v>
      </c>
      <c r="M20" s="185"/>
      <c r="N20" s="174"/>
      <c r="O20" s="174"/>
      <c r="P20" s="7"/>
      <c r="Q20" s="7"/>
      <c r="R20" s="7"/>
      <c r="S20" s="7"/>
      <c r="T20"/>
      <c r="U20"/>
      <c r="V20" s="7"/>
      <c r="W20" s="7"/>
      <c r="X20" s="7"/>
    </row>
    <row r="21" spans="1:24" s="2" customFormat="1" ht="18.95" customHeight="1" x14ac:dyDescent="0.25">
      <c r="A21" s="19">
        <v>112</v>
      </c>
      <c r="B21" s="39">
        <v>726112</v>
      </c>
      <c r="C21" s="180"/>
      <c r="D21" s="40">
        <v>1760</v>
      </c>
      <c r="E21" s="94" t="s">
        <v>2414</v>
      </c>
      <c r="F21" s="35">
        <v>611</v>
      </c>
      <c r="G21" s="35">
        <v>610</v>
      </c>
      <c r="H21" s="35" t="s">
        <v>2378</v>
      </c>
      <c r="I21" s="198" t="s">
        <v>2475</v>
      </c>
      <c r="J21" s="186">
        <v>28467</v>
      </c>
      <c r="K21" s="186">
        <v>343043.96372689487</v>
      </c>
      <c r="L21" s="195">
        <f>+J21</f>
        <v>28467</v>
      </c>
      <c r="M21" s="187"/>
      <c r="N21" s="40"/>
      <c r="O21" s="40"/>
      <c r="P21" s="7"/>
      <c r="Q21" s="7"/>
      <c r="R21" s="7"/>
      <c r="S21" s="7"/>
      <c r="T21"/>
      <c r="U21"/>
      <c r="V21" s="7"/>
      <c r="W21" s="7"/>
      <c r="X21" s="7"/>
    </row>
    <row r="22" spans="1:24" s="2" customFormat="1" ht="18.95" customHeight="1" x14ac:dyDescent="0.25">
      <c r="A22" s="19"/>
      <c r="B22" s="39">
        <v>726112</v>
      </c>
      <c r="C22" s="180"/>
      <c r="D22" s="40">
        <v>1761</v>
      </c>
      <c r="E22" s="94"/>
      <c r="F22" s="35">
        <v>611</v>
      </c>
      <c r="G22" s="35"/>
      <c r="H22" s="35" t="s">
        <v>2378</v>
      </c>
      <c r="I22" s="198"/>
      <c r="J22" s="186"/>
      <c r="K22" s="186"/>
      <c r="L22" s="195">
        <f>+K21-L21</f>
        <v>314576.96372689487</v>
      </c>
      <c r="M22" s="187"/>
      <c r="N22" s="40"/>
      <c r="O22" s="40"/>
      <c r="P22" s="7"/>
      <c r="Q22" s="7"/>
      <c r="R22" s="7"/>
      <c r="S22" s="7"/>
      <c r="T22"/>
      <c r="U22"/>
      <c r="V22" s="7"/>
      <c r="W22" s="7"/>
      <c r="X22" s="7"/>
    </row>
    <row r="23" spans="1:24" s="2" customFormat="1" ht="18.95" customHeight="1" x14ac:dyDescent="0.25">
      <c r="A23" s="19"/>
      <c r="B23" s="39">
        <v>726112</v>
      </c>
      <c r="C23" s="180"/>
      <c r="D23" s="40">
        <v>2812</v>
      </c>
      <c r="E23" s="94"/>
      <c r="F23" s="35">
        <v>611</v>
      </c>
      <c r="G23" s="35"/>
      <c r="H23" s="35" t="s">
        <v>2378</v>
      </c>
      <c r="I23" s="198"/>
      <c r="J23" s="186"/>
      <c r="K23" s="186"/>
      <c r="L23" s="195">
        <f>-L22-L21</f>
        <v>-343043.96372689487</v>
      </c>
      <c r="M23" s="187"/>
      <c r="N23" s="40"/>
      <c r="O23" s="40"/>
      <c r="P23" s="7"/>
      <c r="Q23" s="7"/>
      <c r="R23" s="7"/>
      <c r="S23" s="7"/>
      <c r="T23"/>
      <c r="U23"/>
      <c r="V23" s="7"/>
      <c r="W23" s="7"/>
      <c r="X23" s="7"/>
    </row>
    <row r="24" spans="1:24" s="2" customFormat="1" ht="18.95" customHeight="1" x14ac:dyDescent="0.25">
      <c r="A24" s="12">
        <v>116</v>
      </c>
      <c r="B24" s="38">
        <v>726116</v>
      </c>
      <c r="C24" s="16" t="s">
        <v>31</v>
      </c>
      <c r="D24" s="41">
        <v>2812</v>
      </c>
      <c r="E24" s="12" t="s">
        <v>700</v>
      </c>
      <c r="F24" s="35">
        <v>611</v>
      </c>
      <c r="G24" s="35">
        <v>610</v>
      </c>
      <c r="H24" s="35" t="s">
        <v>2338</v>
      </c>
      <c r="I24" s="198" t="s">
        <v>2475</v>
      </c>
      <c r="J24" s="183"/>
      <c r="K24" s="188"/>
      <c r="L24" s="221">
        <f>-M24</f>
        <v>50723.97</v>
      </c>
      <c r="M24" s="185">
        <v>-50723.97</v>
      </c>
      <c r="N24" s="174">
        <v>116</v>
      </c>
      <c r="O24" s="174"/>
      <c r="P24" s="7" t="s">
        <v>29</v>
      </c>
      <c r="Q24" s="7" t="s">
        <v>30</v>
      </c>
      <c r="R24" s="7" t="s">
        <v>8</v>
      </c>
      <c r="S24" s="7">
        <v>10102</v>
      </c>
      <c r="T24" t="str">
        <f>VLOOKUP(S24,'Acct Unit'!D:E,2,FALSE)</f>
        <v>Admin-Ortho -TB</v>
      </c>
      <c r="U24">
        <f>VLOOKUP(S24,'Acct Unit'!D:F,3,FALSE)</f>
        <v>10</v>
      </c>
      <c r="V24" s="7" t="s">
        <v>8</v>
      </c>
      <c r="W24" s="7" t="s">
        <v>9</v>
      </c>
      <c r="X24" s="7" t="s">
        <v>32</v>
      </c>
    </row>
    <row r="25" spans="1:24" s="2" customFormat="1" ht="18.95" customHeight="1" x14ac:dyDescent="0.25">
      <c r="A25" s="12"/>
      <c r="B25" s="38"/>
      <c r="C25" s="16"/>
      <c r="D25" s="41" t="s">
        <v>2653</v>
      </c>
      <c r="E25" s="12"/>
      <c r="F25" s="35">
        <v>611</v>
      </c>
      <c r="G25" s="35"/>
      <c r="H25" s="35"/>
      <c r="I25" s="198"/>
      <c r="J25" s="183"/>
      <c r="K25" s="190"/>
      <c r="L25" s="221">
        <f>-L24</f>
        <v>-50723.97</v>
      </c>
      <c r="M25" s="185"/>
      <c r="N25" s="174"/>
      <c r="O25" s="174"/>
      <c r="P25" s="7"/>
      <c r="Q25" s="7"/>
      <c r="R25" s="7"/>
      <c r="S25" s="7"/>
      <c r="T25"/>
      <c r="U25"/>
      <c r="V25" s="7"/>
      <c r="W25" s="7"/>
      <c r="X25" s="7"/>
    </row>
    <row r="26" spans="1:24" s="2" customFormat="1" ht="18.95" customHeight="1" x14ac:dyDescent="0.25">
      <c r="A26" s="19">
        <v>116</v>
      </c>
      <c r="B26" s="38">
        <v>726116</v>
      </c>
      <c r="C26" s="180"/>
      <c r="D26" s="40">
        <v>1760</v>
      </c>
      <c r="E26" s="94" t="s">
        <v>2425</v>
      </c>
      <c r="F26" s="35">
        <v>611</v>
      </c>
      <c r="G26" s="35">
        <v>610</v>
      </c>
      <c r="H26" s="35" t="s">
        <v>2338</v>
      </c>
      <c r="I26" s="198" t="s">
        <v>2475</v>
      </c>
      <c r="J26" s="186">
        <v>10956</v>
      </c>
      <c r="K26" s="195">
        <v>110572.74264132362</v>
      </c>
      <c r="L26" s="195">
        <f>+J26</f>
        <v>10956</v>
      </c>
      <c r="M26" s="187"/>
      <c r="N26" s="40"/>
      <c r="O26" s="40"/>
      <c r="P26" s="7"/>
      <c r="Q26" s="7"/>
      <c r="R26" s="7"/>
      <c r="S26" s="7"/>
      <c r="T26"/>
      <c r="U26"/>
      <c r="V26" s="7"/>
      <c r="W26" s="7"/>
      <c r="X26" s="7"/>
    </row>
    <row r="27" spans="1:24" s="2" customFormat="1" ht="18.95" customHeight="1" x14ac:dyDescent="0.25">
      <c r="A27" s="19"/>
      <c r="B27" s="38">
        <v>726116</v>
      </c>
      <c r="C27" s="180"/>
      <c r="D27" s="40">
        <v>1761</v>
      </c>
      <c r="E27" s="94"/>
      <c r="F27" s="35">
        <v>611</v>
      </c>
      <c r="G27" s="35">
        <v>610</v>
      </c>
      <c r="H27" s="35" t="s">
        <v>2338</v>
      </c>
      <c r="I27" s="198"/>
      <c r="J27" s="186"/>
      <c r="K27" s="195"/>
      <c r="L27" s="195">
        <f>+K26-L26</f>
        <v>99616.742641323624</v>
      </c>
      <c r="M27" s="187"/>
      <c r="N27" s="40"/>
      <c r="O27" s="40"/>
      <c r="P27" s="7"/>
      <c r="Q27" s="7"/>
      <c r="R27" s="7"/>
      <c r="S27" s="7"/>
      <c r="T27"/>
      <c r="U27"/>
      <c r="V27" s="7"/>
      <c r="W27" s="7"/>
      <c r="X27" s="7"/>
    </row>
    <row r="28" spans="1:24" s="2" customFormat="1" ht="18.95" customHeight="1" x14ac:dyDescent="0.25">
      <c r="A28" s="19"/>
      <c r="B28" s="38">
        <v>726116</v>
      </c>
      <c r="C28" s="180"/>
      <c r="D28" s="40">
        <v>2812</v>
      </c>
      <c r="E28" s="94"/>
      <c r="F28" s="35">
        <v>611</v>
      </c>
      <c r="G28" s="35">
        <v>610</v>
      </c>
      <c r="H28" s="35" t="s">
        <v>2338</v>
      </c>
      <c r="I28" s="198"/>
      <c r="J28" s="186"/>
      <c r="K28" s="195"/>
      <c r="L28" s="195">
        <f>-L27-L26</f>
        <v>-110572.74264132362</v>
      </c>
      <c r="M28" s="187"/>
      <c r="N28" s="40"/>
      <c r="O28" s="40"/>
      <c r="P28" s="7"/>
      <c r="Q28" s="7"/>
      <c r="R28" s="7"/>
      <c r="S28" s="7"/>
      <c r="T28"/>
      <c r="U28"/>
      <c r="V28" s="7"/>
      <c r="W28" s="7"/>
      <c r="X28" s="7"/>
    </row>
    <row r="29" spans="1:24" s="2" customFormat="1" ht="18.95" customHeight="1" x14ac:dyDescent="0.25">
      <c r="A29" s="12">
        <v>129</v>
      </c>
      <c r="B29" s="38">
        <v>726129</v>
      </c>
      <c r="C29" s="16" t="s">
        <v>46</v>
      </c>
      <c r="D29" s="41">
        <v>2812</v>
      </c>
      <c r="E29" s="12" t="s">
        <v>705</v>
      </c>
      <c r="F29" s="35">
        <v>611</v>
      </c>
      <c r="G29" s="35">
        <v>610</v>
      </c>
      <c r="H29" s="35" t="s">
        <v>2350</v>
      </c>
      <c r="I29" s="198" t="s">
        <v>2475</v>
      </c>
      <c r="J29" s="183"/>
      <c r="K29" s="190"/>
      <c r="L29" s="221">
        <f>-M29</f>
        <v>146834.45000000001</v>
      </c>
      <c r="M29" s="185">
        <v>-146834.45000000001</v>
      </c>
      <c r="N29" s="174">
        <v>129</v>
      </c>
      <c r="O29" s="174"/>
      <c r="P29" s="7" t="s">
        <v>48</v>
      </c>
      <c r="Q29" s="7" t="s">
        <v>49</v>
      </c>
      <c r="R29" s="7" t="s">
        <v>23</v>
      </c>
      <c r="S29" s="7">
        <v>15900</v>
      </c>
      <c r="T29" t="str">
        <f>VLOOKUP(S29,'Acct Unit'!D:E,2,FALSE)</f>
        <v>Admin Educ Center -TB</v>
      </c>
      <c r="U29">
        <f>VLOOKUP(S29,'Acct Unit'!D:F,3,FALSE)</f>
        <v>10</v>
      </c>
      <c r="V29" s="7" t="s">
        <v>23</v>
      </c>
      <c r="W29" s="7" t="s">
        <v>9</v>
      </c>
      <c r="X29" s="7" t="s">
        <v>47</v>
      </c>
    </row>
    <row r="30" spans="1:24" s="2" customFormat="1" ht="18.95" customHeight="1" x14ac:dyDescent="0.25">
      <c r="A30" s="12"/>
      <c r="B30" s="38"/>
      <c r="C30" s="16"/>
      <c r="D30" s="41" t="s">
        <v>2653</v>
      </c>
      <c r="E30" s="12"/>
      <c r="F30" s="35">
        <v>611</v>
      </c>
      <c r="G30" s="35"/>
      <c r="H30" s="35"/>
      <c r="I30" s="198"/>
      <c r="J30" s="183"/>
      <c r="K30" s="190"/>
      <c r="L30" s="221">
        <f>-L29</f>
        <v>-146834.45000000001</v>
      </c>
      <c r="M30" s="185"/>
      <c r="N30" s="174"/>
      <c r="O30" s="174"/>
      <c r="P30" s="7"/>
      <c r="Q30" s="7"/>
      <c r="R30" s="7"/>
      <c r="S30" s="7"/>
      <c r="T30"/>
      <c r="U30"/>
      <c r="V30" s="7"/>
      <c r="W30" s="7"/>
      <c r="X30" s="7"/>
    </row>
    <row r="31" spans="1:24" s="2" customFormat="1" ht="18.95" customHeight="1" x14ac:dyDescent="0.25">
      <c r="A31" s="19">
        <v>129</v>
      </c>
      <c r="B31" s="38">
        <v>726129</v>
      </c>
      <c r="C31" s="180"/>
      <c r="D31" s="40">
        <v>1760</v>
      </c>
      <c r="E31" s="94" t="s">
        <v>2439</v>
      </c>
      <c r="F31" s="35">
        <v>611</v>
      </c>
      <c r="G31" s="35">
        <v>610</v>
      </c>
      <c r="H31" s="35" t="s">
        <v>2350</v>
      </c>
      <c r="I31" s="198" t="s">
        <v>2475</v>
      </c>
      <c r="J31" s="186">
        <v>2038</v>
      </c>
      <c r="K31" s="186">
        <v>22619.375475962224</v>
      </c>
      <c r="L31" s="195">
        <f>+J31</f>
        <v>2038</v>
      </c>
      <c r="M31" s="187"/>
      <c r="N31" s="40"/>
      <c r="O31" s="40"/>
      <c r="P31" s="7"/>
      <c r="Q31" s="7"/>
      <c r="R31" s="7"/>
      <c r="S31" s="7"/>
      <c r="T31"/>
      <c r="U31"/>
      <c r="V31" s="7"/>
      <c r="W31" s="7"/>
      <c r="X31" s="7"/>
    </row>
    <row r="32" spans="1:24" s="2" customFormat="1" ht="18.95" customHeight="1" x14ac:dyDescent="0.25">
      <c r="A32" s="19">
        <v>129</v>
      </c>
      <c r="B32" s="38">
        <v>726129</v>
      </c>
      <c r="C32" s="180"/>
      <c r="D32" s="40">
        <v>1760</v>
      </c>
      <c r="E32" s="94" t="s">
        <v>2401</v>
      </c>
      <c r="F32" s="35">
        <v>611</v>
      </c>
      <c r="G32" s="35">
        <v>610</v>
      </c>
      <c r="H32" s="35" t="s">
        <v>2350</v>
      </c>
      <c r="I32" s="198" t="s">
        <v>2475</v>
      </c>
      <c r="J32" s="186">
        <v>277500</v>
      </c>
      <c r="K32" s="186">
        <v>1318228.9729119977</v>
      </c>
      <c r="L32" s="195">
        <f>+J32</f>
        <v>277500</v>
      </c>
      <c r="M32" s="187"/>
      <c r="N32" s="40"/>
      <c r="O32" s="40"/>
      <c r="P32" s="7"/>
      <c r="Q32" s="7"/>
      <c r="R32" s="7"/>
      <c r="S32" s="7"/>
      <c r="T32"/>
      <c r="U32"/>
      <c r="V32" s="7"/>
      <c r="W32" s="7"/>
      <c r="X32" s="7"/>
    </row>
    <row r="33" spans="1:24" s="2" customFormat="1" ht="18.95" customHeight="1" x14ac:dyDescent="0.25">
      <c r="A33" s="19"/>
      <c r="B33" s="38">
        <v>726129</v>
      </c>
      <c r="C33" s="180"/>
      <c r="D33" s="40">
        <v>1761</v>
      </c>
      <c r="E33" s="94"/>
      <c r="F33" s="35">
        <v>611</v>
      </c>
      <c r="G33" s="35"/>
      <c r="H33" s="35" t="s">
        <v>2350</v>
      </c>
      <c r="I33" s="198"/>
      <c r="J33" s="186"/>
      <c r="K33" s="186"/>
      <c r="L33" s="195">
        <f>+K31-L31</f>
        <v>20581.375475962224</v>
      </c>
      <c r="M33" s="187"/>
      <c r="N33" s="40"/>
      <c r="O33" s="40"/>
      <c r="P33" s="7"/>
      <c r="Q33" s="7"/>
      <c r="R33" s="7"/>
      <c r="S33" s="7"/>
      <c r="T33"/>
      <c r="U33"/>
      <c r="V33" s="7"/>
      <c r="W33" s="7"/>
      <c r="X33" s="7"/>
    </row>
    <row r="34" spans="1:24" s="2" customFormat="1" ht="18.95" customHeight="1" x14ac:dyDescent="0.25">
      <c r="A34" s="19"/>
      <c r="B34" s="38">
        <v>726129</v>
      </c>
      <c r="C34" s="180"/>
      <c r="D34" s="40">
        <v>1761</v>
      </c>
      <c r="E34" s="94"/>
      <c r="F34" s="35">
        <v>611</v>
      </c>
      <c r="G34" s="35"/>
      <c r="H34" s="35" t="s">
        <v>2350</v>
      </c>
      <c r="I34" s="198"/>
      <c r="J34" s="186"/>
      <c r="K34" s="186"/>
      <c r="L34" s="195">
        <f>+K32-L32</f>
        <v>1040728.9729119977</v>
      </c>
      <c r="M34" s="187"/>
      <c r="N34" s="40"/>
      <c r="O34" s="40"/>
      <c r="P34" s="7"/>
      <c r="Q34" s="7"/>
      <c r="R34" s="7"/>
      <c r="S34" s="7"/>
      <c r="T34"/>
      <c r="U34"/>
      <c r="V34" s="7"/>
      <c r="W34" s="7"/>
      <c r="X34" s="7"/>
    </row>
    <row r="35" spans="1:24" s="2" customFormat="1" ht="18.95" customHeight="1" x14ac:dyDescent="0.25">
      <c r="A35" s="19"/>
      <c r="B35" s="38">
        <v>726129</v>
      </c>
      <c r="C35" s="180"/>
      <c r="D35" s="40">
        <v>2812</v>
      </c>
      <c r="E35" s="94"/>
      <c r="F35" s="35">
        <v>611</v>
      </c>
      <c r="G35" s="35"/>
      <c r="H35" s="35" t="s">
        <v>2350</v>
      </c>
      <c r="I35" s="198"/>
      <c r="J35" s="186"/>
      <c r="K35" s="186"/>
      <c r="L35" s="195">
        <f>-L34-L33-L32-L31</f>
        <v>-1340848.3483879599</v>
      </c>
      <c r="M35" s="187"/>
      <c r="N35" s="40"/>
      <c r="O35" s="40"/>
      <c r="P35" s="7"/>
      <c r="Q35" s="7"/>
      <c r="R35" s="7"/>
      <c r="S35" s="7"/>
      <c r="T35"/>
      <c r="U35"/>
      <c r="V35" s="7"/>
      <c r="W35" s="7"/>
      <c r="X35" s="7"/>
    </row>
    <row r="36" spans="1:24" s="2" customFormat="1" ht="18.95" customHeight="1" x14ac:dyDescent="0.25">
      <c r="A36" s="13">
        <v>134</v>
      </c>
      <c r="B36" s="39">
        <v>726134</v>
      </c>
      <c r="C36" s="16" t="s">
        <v>62</v>
      </c>
      <c r="D36" s="41">
        <v>2812</v>
      </c>
      <c r="E36" s="13" t="s">
        <v>709</v>
      </c>
      <c r="F36" s="35">
        <v>611</v>
      </c>
      <c r="G36" s="35">
        <v>610</v>
      </c>
      <c r="H36" s="35" t="s">
        <v>2378</v>
      </c>
      <c r="I36" s="198" t="s">
        <v>2475</v>
      </c>
      <c r="J36" s="183"/>
      <c r="K36" s="188"/>
      <c r="L36" s="221">
        <f>-M36</f>
        <v>44027.29</v>
      </c>
      <c r="M36" s="185">
        <v>-44027.29</v>
      </c>
      <c r="N36" s="174">
        <v>134</v>
      </c>
      <c r="O36" s="174"/>
      <c r="P36" s="7" t="s">
        <v>25</v>
      </c>
      <c r="Q36" s="7" t="s">
        <v>26</v>
      </c>
      <c r="R36" s="7" t="s">
        <v>23</v>
      </c>
      <c r="S36" s="7">
        <v>23501</v>
      </c>
      <c r="T36" t="str">
        <f>VLOOKUP(S36,'Acct Unit'!D:E,2,FALSE)</f>
        <v>Dept of Surgery -TB</v>
      </c>
      <c r="U36">
        <f>VLOOKUP(S36,'Acct Unit'!D:F,3,FALSE)</f>
        <v>10</v>
      </c>
      <c r="V36" s="7" t="s">
        <v>23</v>
      </c>
      <c r="W36" s="7" t="s">
        <v>9</v>
      </c>
      <c r="X36" s="7" t="s">
        <v>63</v>
      </c>
    </row>
    <row r="37" spans="1:24" s="2" customFormat="1" ht="18.95" customHeight="1" x14ac:dyDescent="0.25">
      <c r="A37" s="13"/>
      <c r="B37" s="39"/>
      <c r="C37" s="16"/>
      <c r="D37" s="41" t="s">
        <v>2653</v>
      </c>
      <c r="E37" s="13"/>
      <c r="F37" s="35">
        <v>611</v>
      </c>
      <c r="G37" s="35"/>
      <c r="H37" s="35"/>
      <c r="I37" s="198"/>
      <c r="J37" s="183"/>
      <c r="K37" s="190"/>
      <c r="L37" s="221">
        <f>-L36</f>
        <v>-44027.29</v>
      </c>
      <c r="M37" s="185"/>
      <c r="N37" s="174"/>
      <c r="O37" s="174"/>
      <c r="P37" s="7"/>
      <c r="Q37" s="7"/>
      <c r="R37" s="7"/>
      <c r="S37" s="7"/>
      <c r="T37"/>
      <c r="U37"/>
      <c r="V37" s="7"/>
      <c r="W37" s="7"/>
      <c r="X37" s="7"/>
    </row>
    <row r="38" spans="1:24" s="2" customFormat="1" ht="18.95" customHeight="1" x14ac:dyDescent="0.25">
      <c r="A38" s="19">
        <v>134</v>
      </c>
      <c r="B38" s="39">
        <v>726134</v>
      </c>
      <c r="C38" s="180"/>
      <c r="D38" s="40">
        <v>1760</v>
      </c>
      <c r="E38" s="94" t="s">
        <v>2428</v>
      </c>
      <c r="F38" s="35">
        <v>611</v>
      </c>
      <c r="G38" s="35">
        <v>610</v>
      </c>
      <c r="H38" s="35" t="s">
        <v>2378</v>
      </c>
      <c r="I38" s="198" t="s">
        <v>2475</v>
      </c>
      <c r="J38" s="186">
        <v>8520</v>
      </c>
      <c r="K38" s="195">
        <v>94244.283195270924</v>
      </c>
      <c r="L38" s="195">
        <f>+J38</f>
        <v>8520</v>
      </c>
      <c r="M38" s="187"/>
      <c r="N38" s="40"/>
      <c r="O38" s="40"/>
      <c r="P38" s="7"/>
      <c r="Q38" s="7"/>
      <c r="R38" s="7"/>
      <c r="S38" s="7"/>
      <c r="T38"/>
      <c r="U38"/>
      <c r="V38" s="7"/>
      <c r="W38" s="7"/>
      <c r="X38" s="7"/>
    </row>
    <row r="39" spans="1:24" s="2" customFormat="1" ht="18.95" customHeight="1" x14ac:dyDescent="0.25">
      <c r="A39" s="19"/>
      <c r="B39" s="39">
        <v>726134</v>
      </c>
      <c r="C39" s="180"/>
      <c r="D39" s="40">
        <v>1761</v>
      </c>
      <c r="E39" s="94"/>
      <c r="F39" s="35">
        <v>611</v>
      </c>
      <c r="G39" s="35">
        <v>610</v>
      </c>
      <c r="H39" s="35" t="s">
        <v>2378</v>
      </c>
      <c r="I39" s="198"/>
      <c r="J39" s="186"/>
      <c r="K39" s="195"/>
      <c r="L39" s="195">
        <f>+K38-L38</f>
        <v>85724.283195270924</v>
      </c>
      <c r="M39" s="187"/>
      <c r="N39" s="40"/>
      <c r="O39" s="40"/>
      <c r="P39" s="7"/>
      <c r="Q39" s="7"/>
      <c r="R39" s="7"/>
      <c r="S39" s="7"/>
      <c r="T39"/>
      <c r="U39"/>
      <c r="V39" s="7"/>
      <c r="W39" s="7"/>
      <c r="X39" s="7"/>
    </row>
    <row r="40" spans="1:24" s="2" customFormat="1" ht="18.95" customHeight="1" x14ac:dyDescent="0.25">
      <c r="A40" s="19"/>
      <c r="B40" s="39">
        <v>726134</v>
      </c>
      <c r="C40" s="180"/>
      <c r="D40" s="40">
        <v>2812</v>
      </c>
      <c r="E40" s="94"/>
      <c r="F40" s="35">
        <v>611</v>
      </c>
      <c r="G40" s="35">
        <v>610</v>
      </c>
      <c r="H40" s="35" t="s">
        <v>2378</v>
      </c>
      <c r="I40" s="198"/>
      <c r="J40" s="186"/>
      <c r="K40" s="195"/>
      <c r="L40" s="195">
        <f>-L39-L38</f>
        <v>-94244.283195270924</v>
      </c>
      <c r="M40" s="187"/>
      <c r="N40" s="40"/>
      <c r="O40" s="40"/>
      <c r="P40" s="7"/>
      <c r="Q40" s="7"/>
      <c r="R40" s="7"/>
      <c r="S40" s="7"/>
      <c r="T40"/>
      <c r="U40"/>
      <c r="V40" s="7"/>
      <c r="W40" s="7"/>
      <c r="X40" s="7"/>
    </row>
    <row r="41" spans="1:24" s="2" customFormat="1" ht="18.95" customHeight="1" x14ac:dyDescent="0.25">
      <c r="A41" s="13">
        <v>184</v>
      </c>
      <c r="B41" s="38">
        <v>726184</v>
      </c>
      <c r="C41" s="16" t="s">
        <v>107</v>
      </c>
      <c r="D41" s="41">
        <v>2812</v>
      </c>
      <c r="E41" s="13" t="s">
        <v>721</v>
      </c>
      <c r="F41" s="35">
        <v>611</v>
      </c>
      <c r="G41" s="35">
        <v>610</v>
      </c>
      <c r="H41" s="35" t="s">
        <v>2371</v>
      </c>
      <c r="I41" s="198" t="s">
        <v>2475</v>
      </c>
      <c r="J41" s="183"/>
      <c r="K41" s="188"/>
      <c r="L41" s="221">
        <f>-M41</f>
        <v>852299</v>
      </c>
      <c r="M41" s="185">
        <v>-852299</v>
      </c>
      <c r="N41" s="174">
        <v>184</v>
      </c>
      <c r="O41" s="174"/>
      <c r="P41" s="7" t="s">
        <v>11</v>
      </c>
      <c r="Q41" s="7" t="s">
        <v>12</v>
      </c>
      <c r="R41" s="7" t="s">
        <v>8</v>
      </c>
      <c r="S41" s="7">
        <v>21714</v>
      </c>
      <c r="T41" t="str">
        <f>VLOOKUP(S41,'Acct Unit'!D:E,2,FALSE)</f>
        <v>Medicine Administration -TB</v>
      </c>
      <c r="U41">
        <f>VLOOKUP(S41,'Acct Unit'!D:F,3,FALSE)</f>
        <v>10</v>
      </c>
      <c r="V41" s="7" t="s">
        <v>8</v>
      </c>
      <c r="W41" s="7" t="s">
        <v>9</v>
      </c>
      <c r="X41" s="7" t="s">
        <v>108</v>
      </c>
    </row>
    <row r="42" spans="1:24" s="2" customFormat="1" ht="18.95" customHeight="1" x14ac:dyDescent="0.25">
      <c r="A42" s="13"/>
      <c r="B42" s="38"/>
      <c r="C42" s="16"/>
      <c r="D42" s="41" t="s">
        <v>2653</v>
      </c>
      <c r="E42" s="13"/>
      <c r="F42" s="35">
        <v>611</v>
      </c>
      <c r="G42" s="35"/>
      <c r="H42" s="35"/>
      <c r="I42" s="198"/>
      <c r="J42" s="183"/>
      <c r="K42" s="188"/>
      <c r="L42" s="221">
        <f>-L41</f>
        <v>-852299</v>
      </c>
      <c r="M42" s="185"/>
      <c r="N42" s="174"/>
      <c r="O42" s="174"/>
      <c r="P42" s="7"/>
      <c r="Q42" s="7"/>
      <c r="R42" s="7"/>
      <c r="S42" s="7"/>
      <c r="T42"/>
      <c r="U42"/>
      <c r="V42" s="7"/>
      <c r="W42" s="7"/>
      <c r="X42" s="7"/>
    </row>
    <row r="43" spans="1:24" s="2" customFormat="1" ht="18.95" customHeight="1" x14ac:dyDescent="0.25">
      <c r="A43" s="19">
        <v>184</v>
      </c>
      <c r="B43" s="38">
        <v>726184</v>
      </c>
      <c r="C43" s="180"/>
      <c r="D43" s="40">
        <v>1760</v>
      </c>
      <c r="E43" s="94" t="s">
        <v>2491</v>
      </c>
      <c r="F43" s="35">
        <v>611</v>
      </c>
      <c r="G43" s="35">
        <v>610</v>
      </c>
      <c r="H43" s="35" t="s">
        <v>2371</v>
      </c>
      <c r="I43" s="198" t="s">
        <v>2475</v>
      </c>
      <c r="J43" s="186">
        <v>525240</v>
      </c>
      <c r="K43" s="186">
        <v>4034841.9357769098</v>
      </c>
      <c r="L43" s="195">
        <f>+J43</f>
        <v>525240</v>
      </c>
      <c r="M43" s="187"/>
      <c r="N43" s="40"/>
      <c r="O43" s="40"/>
      <c r="P43" s="7"/>
      <c r="Q43" s="7"/>
      <c r="R43" s="7"/>
      <c r="S43" s="7"/>
      <c r="T43"/>
      <c r="U43"/>
      <c r="V43" s="7"/>
      <c r="W43" s="7"/>
      <c r="X43" s="7"/>
    </row>
    <row r="44" spans="1:24" s="2" customFormat="1" ht="18.95" customHeight="1" x14ac:dyDescent="0.25">
      <c r="A44" s="19"/>
      <c r="B44" s="38">
        <v>726184</v>
      </c>
      <c r="C44" s="180"/>
      <c r="D44" s="40">
        <v>1761</v>
      </c>
      <c r="E44" s="94"/>
      <c r="F44" s="35">
        <v>611</v>
      </c>
      <c r="G44" s="35"/>
      <c r="H44" s="35" t="s">
        <v>2371</v>
      </c>
      <c r="I44" s="198"/>
      <c r="J44" s="186"/>
      <c r="K44" s="186"/>
      <c r="L44" s="195">
        <f>+K43-L43</f>
        <v>3509601.9357769098</v>
      </c>
      <c r="M44" s="187"/>
      <c r="N44" s="40"/>
      <c r="O44" s="40"/>
      <c r="P44" s="7"/>
      <c r="Q44" s="7"/>
      <c r="R44" s="7"/>
      <c r="S44" s="7"/>
      <c r="T44"/>
      <c r="U44"/>
      <c r="V44" s="7"/>
      <c r="W44" s="7"/>
      <c r="X44" s="7"/>
    </row>
    <row r="45" spans="1:24" s="2" customFormat="1" ht="18.95" customHeight="1" x14ac:dyDescent="0.25">
      <c r="A45" s="19"/>
      <c r="B45" s="38">
        <v>726184</v>
      </c>
      <c r="C45" s="180"/>
      <c r="D45" s="40">
        <v>2812</v>
      </c>
      <c r="E45" s="94"/>
      <c r="F45" s="35">
        <v>611</v>
      </c>
      <c r="G45" s="35"/>
      <c r="H45" s="35" t="s">
        <v>2371</v>
      </c>
      <c r="I45" s="198"/>
      <c r="J45" s="186"/>
      <c r="K45" s="186"/>
      <c r="L45" s="195">
        <f>-L44-L43</f>
        <v>-4034841.9357769098</v>
      </c>
      <c r="M45" s="187"/>
      <c r="N45" s="40"/>
      <c r="O45" s="40"/>
      <c r="P45" s="7"/>
      <c r="Q45" s="7"/>
      <c r="R45" s="7"/>
      <c r="S45" s="7"/>
      <c r="T45"/>
      <c r="U45"/>
      <c r="V45" s="7"/>
      <c r="W45" s="7"/>
      <c r="X45" s="7"/>
    </row>
    <row r="46" spans="1:24" s="2" customFormat="1" ht="18.95" customHeight="1" x14ac:dyDescent="0.25">
      <c r="A46" s="13">
        <v>196</v>
      </c>
      <c r="B46" s="39">
        <v>726196</v>
      </c>
      <c r="C46" s="16" t="s">
        <v>118</v>
      </c>
      <c r="D46" s="41">
        <v>2812</v>
      </c>
      <c r="E46" s="13" t="s">
        <v>726</v>
      </c>
      <c r="F46" s="35">
        <v>611</v>
      </c>
      <c r="G46" s="35">
        <v>610</v>
      </c>
      <c r="H46" s="35" t="s">
        <v>2387</v>
      </c>
      <c r="I46" s="198" t="s">
        <v>2475</v>
      </c>
      <c r="J46" s="183"/>
      <c r="K46" s="188"/>
      <c r="L46" s="221">
        <f>-M46</f>
        <v>61973.32</v>
      </c>
      <c r="M46" s="185">
        <v>-61973.32</v>
      </c>
      <c r="N46" s="174">
        <v>196</v>
      </c>
      <c r="O46" s="174"/>
      <c r="P46" s="7" t="s">
        <v>120</v>
      </c>
      <c r="Q46" s="7" t="s">
        <v>121</v>
      </c>
      <c r="R46" s="7" t="s">
        <v>8</v>
      </c>
      <c r="S46" s="7">
        <v>30000</v>
      </c>
      <c r="T46" t="str">
        <f>VLOOKUP(S46,'Acct Unit'!D:E,2,FALSE)</f>
        <v>Nursing Administration -TB</v>
      </c>
      <c r="U46">
        <f>VLOOKUP(S46,'Acct Unit'!D:F,3,FALSE)</f>
        <v>10</v>
      </c>
      <c r="V46" s="7" t="s">
        <v>8</v>
      </c>
      <c r="W46" s="7" t="s">
        <v>9</v>
      </c>
      <c r="X46" s="7" t="s">
        <v>119</v>
      </c>
    </row>
    <row r="47" spans="1:24" s="2" customFormat="1" ht="18.95" customHeight="1" x14ac:dyDescent="0.25">
      <c r="A47" s="13"/>
      <c r="B47" s="39"/>
      <c r="C47" s="16"/>
      <c r="D47" s="40" t="s">
        <v>2653</v>
      </c>
      <c r="E47" s="13"/>
      <c r="F47" s="35">
        <v>611</v>
      </c>
      <c r="G47" s="35"/>
      <c r="H47" s="35"/>
      <c r="I47" s="198"/>
      <c r="J47" s="183"/>
      <c r="K47" s="188"/>
      <c r="L47" s="221">
        <f>-L46</f>
        <v>-61973.32</v>
      </c>
      <c r="M47" s="185"/>
      <c r="N47" s="174"/>
      <c r="O47" s="174"/>
      <c r="P47" s="7"/>
      <c r="Q47" s="7"/>
      <c r="R47" s="7"/>
      <c r="S47" s="7"/>
      <c r="T47"/>
      <c r="U47"/>
      <c r="V47" s="7"/>
      <c r="W47" s="7"/>
      <c r="X47" s="7"/>
    </row>
    <row r="48" spans="1:24" s="2" customFormat="1" ht="18.95" customHeight="1" x14ac:dyDescent="0.25">
      <c r="A48" s="19">
        <v>196</v>
      </c>
      <c r="B48" s="39">
        <v>726196</v>
      </c>
      <c r="C48" s="180"/>
      <c r="D48" s="40">
        <v>1760</v>
      </c>
      <c r="E48" s="94" t="s">
        <v>2419</v>
      </c>
      <c r="F48" s="35">
        <v>611</v>
      </c>
      <c r="G48" s="35">
        <v>610</v>
      </c>
      <c r="H48" s="35" t="s">
        <v>2387</v>
      </c>
      <c r="I48" s="198" t="s">
        <v>2475</v>
      </c>
      <c r="J48" s="186">
        <v>20000</v>
      </c>
      <c r="K48" s="186">
        <v>238745.46405053785</v>
      </c>
      <c r="L48" s="195">
        <f>+J48</f>
        <v>20000</v>
      </c>
      <c r="M48" s="187"/>
      <c r="N48" s="40"/>
      <c r="O48" s="40"/>
      <c r="P48" s="7"/>
      <c r="Q48" s="7"/>
      <c r="R48" s="7"/>
      <c r="S48" s="7"/>
      <c r="T48"/>
      <c r="U48"/>
      <c r="V48" s="7"/>
      <c r="W48" s="7"/>
      <c r="X48" s="7"/>
    </row>
    <row r="49" spans="1:24" s="2" customFormat="1" ht="18.95" customHeight="1" x14ac:dyDescent="0.25">
      <c r="A49" s="19">
        <v>196</v>
      </c>
      <c r="B49" s="39">
        <v>726196</v>
      </c>
      <c r="C49" s="180"/>
      <c r="D49" s="40">
        <v>1760</v>
      </c>
      <c r="E49" s="94" t="s">
        <v>2420</v>
      </c>
      <c r="F49" s="35">
        <v>611</v>
      </c>
      <c r="G49" s="35">
        <v>610</v>
      </c>
      <c r="H49" s="35" t="s">
        <v>2387</v>
      </c>
      <c r="I49" s="198" t="s">
        <v>2475</v>
      </c>
      <c r="J49" s="186">
        <v>20000</v>
      </c>
      <c r="K49" s="186">
        <v>237491.81779364278</v>
      </c>
      <c r="L49" s="195">
        <f>+J49</f>
        <v>20000</v>
      </c>
      <c r="M49" s="187"/>
      <c r="N49" s="40"/>
      <c r="O49" s="40"/>
      <c r="P49" s="7"/>
      <c r="Q49" s="7"/>
      <c r="R49" s="7"/>
      <c r="S49" s="7"/>
      <c r="T49"/>
      <c r="U49"/>
      <c r="V49" s="7"/>
      <c r="W49" s="7"/>
      <c r="X49" s="7"/>
    </row>
    <row r="50" spans="1:24" s="2" customFormat="1" ht="18.95" customHeight="1" x14ac:dyDescent="0.25">
      <c r="A50" s="19">
        <v>196</v>
      </c>
      <c r="B50" s="39">
        <v>726196</v>
      </c>
      <c r="C50" s="180"/>
      <c r="D50" s="40">
        <v>1760</v>
      </c>
      <c r="E50" s="94" t="s">
        <v>2426</v>
      </c>
      <c r="F50" s="35">
        <v>611</v>
      </c>
      <c r="G50" s="35">
        <v>610</v>
      </c>
      <c r="H50" s="35" t="s">
        <v>2387</v>
      </c>
      <c r="I50" s="198" t="s">
        <v>2475</v>
      </c>
      <c r="J50" s="186">
        <v>10000</v>
      </c>
      <c r="K50" s="186">
        <v>89224.866487199382</v>
      </c>
      <c r="L50" s="195">
        <f>+J50</f>
        <v>10000</v>
      </c>
      <c r="M50" s="187"/>
      <c r="N50" s="40"/>
      <c r="O50" s="40"/>
      <c r="P50" s="7"/>
      <c r="Q50" s="7"/>
      <c r="R50" s="7"/>
      <c r="S50" s="7"/>
      <c r="T50"/>
      <c r="U50"/>
      <c r="V50" s="7"/>
      <c r="W50" s="7"/>
      <c r="X50" s="7"/>
    </row>
    <row r="51" spans="1:24" s="2" customFormat="1" ht="18.95" customHeight="1" x14ac:dyDescent="0.25">
      <c r="A51" s="19"/>
      <c r="B51" s="39">
        <v>726196</v>
      </c>
      <c r="C51" s="180"/>
      <c r="D51" s="40">
        <v>1761</v>
      </c>
      <c r="E51" s="94"/>
      <c r="F51" s="35">
        <v>611</v>
      </c>
      <c r="G51" s="35"/>
      <c r="H51" s="35" t="s">
        <v>2387</v>
      </c>
      <c r="I51" s="198"/>
      <c r="J51" s="186"/>
      <c r="K51" s="186"/>
      <c r="L51" s="195">
        <f>+K48-L48</f>
        <v>218745.46405053785</v>
      </c>
      <c r="M51" s="187"/>
      <c r="N51" s="40"/>
      <c r="O51" s="40"/>
      <c r="P51" s="7"/>
      <c r="Q51" s="7"/>
      <c r="R51" s="7"/>
      <c r="S51" s="7"/>
      <c r="T51"/>
      <c r="U51"/>
      <c r="V51" s="7"/>
      <c r="W51" s="7"/>
      <c r="X51" s="7"/>
    </row>
    <row r="52" spans="1:24" s="2" customFormat="1" ht="18.95" customHeight="1" x14ac:dyDescent="0.25">
      <c r="A52" s="19"/>
      <c r="B52" s="39">
        <v>726196</v>
      </c>
      <c r="C52" s="180"/>
      <c r="D52" s="40">
        <v>1761</v>
      </c>
      <c r="E52" s="94"/>
      <c r="F52" s="35">
        <v>611</v>
      </c>
      <c r="G52" s="35"/>
      <c r="H52" s="35" t="s">
        <v>2387</v>
      </c>
      <c r="I52" s="198"/>
      <c r="J52" s="186"/>
      <c r="K52" s="186"/>
      <c r="L52" s="195">
        <f t="shared" ref="L52:L53" si="0">+K49-L49</f>
        <v>217491.81779364278</v>
      </c>
      <c r="M52" s="187"/>
      <c r="N52" s="40"/>
      <c r="O52" s="40"/>
      <c r="P52" s="7"/>
      <c r="Q52" s="7"/>
      <c r="R52" s="7"/>
      <c r="S52" s="7"/>
      <c r="T52"/>
      <c r="U52"/>
      <c r="V52" s="7"/>
      <c r="W52" s="7"/>
      <c r="X52" s="7"/>
    </row>
    <row r="53" spans="1:24" s="2" customFormat="1" ht="18.95" customHeight="1" x14ac:dyDescent="0.25">
      <c r="A53" s="19"/>
      <c r="B53" s="39">
        <v>726196</v>
      </c>
      <c r="C53" s="180"/>
      <c r="D53" s="40">
        <v>1761</v>
      </c>
      <c r="E53" s="94"/>
      <c r="F53" s="35">
        <v>611</v>
      </c>
      <c r="G53" s="35"/>
      <c r="H53" s="35" t="s">
        <v>2387</v>
      </c>
      <c r="I53" s="198"/>
      <c r="J53" s="186"/>
      <c r="K53" s="186"/>
      <c r="L53" s="195">
        <f t="shared" si="0"/>
        <v>79224.866487199382</v>
      </c>
      <c r="M53" s="187"/>
      <c r="N53" s="40"/>
      <c r="O53" s="40"/>
      <c r="P53" s="7"/>
      <c r="Q53" s="7"/>
      <c r="R53" s="7"/>
      <c r="S53" s="7"/>
      <c r="T53"/>
      <c r="U53"/>
      <c r="V53" s="7"/>
      <c r="W53" s="7"/>
      <c r="X53" s="7"/>
    </row>
    <row r="54" spans="1:24" s="2" customFormat="1" ht="18.95" customHeight="1" x14ac:dyDescent="0.25">
      <c r="A54" s="19"/>
      <c r="B54" s="39">
        <v>726196</v>
      </c>
      <c r="C54" s="180"/>
      <c r="D54" s="40">
        <v>2812</v>
      </c>
      <c r="E54" s="94"/>
      <c r="F54" s="35">
        <v>611</v>
      </c>
      <c r="G54" s="35"/>
      <c r="H54" s="35" t="s">
        <v>2387</v>
      </c>
      <c r="I54" s="198"/>
      <c r="J54" s="186"/>
      <c r="K54" s="186"/>
      <c r="L54" s="195">
        <f>-L51-L50-L49-L48-L52-L53</f>
        <v>-565462.14833137998</v>
      </c>
      <c r="M54" s="187"/>
      <c r="N54" s="40"/>
      <c r="O54" s="40"/>
      <c r="P54" s="7"/>
      <c r="Q54" s="7"/>
      <c r="R54" s="7"/>
      <c r="S54" s="7"/>
      <c r="T54"/>
      <c r="U54"/>
      <c r="V54" s="7"/>
      <c r="W54" s="7"/>
      <c r="X54" s="7"/>
    </row>
    <row r="55" spans="1:24" s="2" customFormat="1" ht="18.95" customHeight="1" x14ac:dyDescent="0.25">
      <c r="A55" s="12">
        <v>202</v>
      </c>
      <c r="B55" s="38">
        <v>726202</v>
      </c>
      <c r="C55" s="16" t="s">
        <v>125</v>
      </c>
      <c r="D55" s="41">
        <v>2812</v>
      </c>
      <c r="E55" s="12" t="s">
        <v>727</v>
      </c>
      <c r="F55" s="35">
        <v>611</v>
      </c>
      <c r="G55" s="35">
        <v>610</v>
      </c>
      <c r="H55" s="35" t="s">
        <v>2382</v>
      </c>
      <c r="I55" s="198" t="s">
        <v>2475</v>
      </c>
      <c r="J55" s="183"/>
      <c r="K55" s="188"/>
      <c r="L55" s="221">
        <f>-M55</f>
        <v>48789.14</v>
      </c>
      <c r="M55" s="185">
        <v>-48789.14</v>
      </c>
      <c r="N55" s="174">
        <v>202</v>
      </c>
      <c r="O55" s="174"/>
      <c r="P55" s="7" t="s">
        <v>127</v>
      </c>
      <c r="Q55" s="7" t="s">
        <v>128</v>
      </c>
      <c r="R55" s="7" t="s">
        <v>8</v>
      </c>
      <c r="S55" s="7">
        <v>24001</v>
      </c>
      <c r="T55" t="str">
        <f>VLOOKUP(S55,'Acct Unit'!D:E,2,FALSE)</f>
        <v>Pediatric Administration -TB</v>
      </c>
      <c r="U55">
        <f>VLOOKUP(S55,'Acct Unit'!D:F,3,FALSE)</f>
        <v>10</v>
      </c>
      <c r="V55" s="7" t="s">
        <v>8</v>
      </c>
      <c r="W55" s="7" t="s">
        <v>9</v>
      </c>
      <c r="X55" s="7" t="s">
        <v>126</v>
      </c>
    </row>
    <row r="56" spans="1:24" s="2" customFormat="1" ht="18.95" customHeight="1" x14ac:dyDescent="0.25">
      <c r="A56" s="12"/>
      <c r="B56" s="38"/>
      <c r="C56" s="16"/>
      <c r="D56" s="41" t="s">
        <v>2653</v>
      </c>
      <c r="E56" s="12"/>
      <c r="F56" s="35">
        <v>611</v>
      </c>
      <c r="G56" s="35"/>
      <c r="H56" s="35"/>
      <c r="I56" s="198"/>
      <c r="J56" s="183"/>
      <c r="K56" s="188"/>
      <c r="L56" s="221">
        <f>-L55</f>
        <v>-48789.14</v>
      </c>
      <c r="M56" s="185"/>
      <c r="N56" s="174"/>
      <c r="O56" s="174"/>
      <c r="P56" s="7"/>
      <c r="Q56" s="7"/>
      <c r="R56" s="7"/>
      <c r="S56" s="7"/>
      <c r="T56"/>
      <c r="U56"/>
      <c r="V56" s="7"/>
      <c r="W56" s="7"/>
      <c r="X56" s="7"/>
    </row>
    <row r="57" spans="1:24" s="2" customFormat="1" ht="18.95" customHeight="1" x14ac:dyDescent="0.25">
      <c r="A57" s="19">
        <v>202</v>
      </c>
      <c r="B57" s="38">
        <v>726202</v>
      </c>
      <c r="C57" s="180"/>
      <c r="D57" s="40">
        <v>1760</v>
      </c>
      <c r="E57" s="94" t="s">
        <v>2492</v>
      </c>
      <c r="F57" s="35">
        <v>611</v>
      </c>
      <c r="G57" s="35">
        <v>610</v>
      </c>
      <c r="H57" s="35" t="s">
        <v>2382</v>
      </c>
      <c r="I57" s="198" t="s">
        <v>2475</v>
      </c>
      <c r="J57" s="186">
        <v>524221</v>
      </c>
      <c r="K57" s="186">
        <v>1495315.2057035333</v>
      </c>
      <c r="L57" s="195">
        <f>+J57</f>
        <v>524221</v>
      </c>
      <c r="M57" s="187"/>
      <c r="N57" s="40"/>
      <c r="O57" s="40"/>
      <c r="P57" s="7"/>
      <c r="Q57" s="7"/>
      <c r="R57" s="7"/>
      <c r="S57" s="7"/>
      <c r="T57"/>
      <c r="U57"/>
      <c r="V57" s="7"/>
      <c r="W57" s="7"/>
      <c r="X57" s="7"/>
    </row>
    <row r="58" spans="1:24" s="2" customFormat="1" ht="18.95" customHeight="1" x14ac:dyDescent="0.25">
      <c r="A58" s="19"/>
      <c r="B58" s="38">
        <v>726202</v>
      </c>
      <c r="C58" s="180"/>
      <c r="D58" s="40">
        <v>1761</v>
      </c>
      <c r="E58" s="94"/>
      <c r="F58" s="35">
        <v>611</v>
      </c>
      <c r="G58" s="35"/>
      <c r="H58" s="35" t="s">
        <v>2382</v>
      </c>
      <c r="I58" s="198"/>
      <c r="J58" s="186"/>
      <c r="K58" s="186"/>
      <c r="L58" s="195">
        <f>+K57-L57</f>
        <v>971094.20570353325</v>
      </c>
      <c r="M58" s="187"/>
      <c r="N58" s="40"/>
      <c r="O58" s="40"/>
      <c r="P58" s="7"/>
      <c r="Q58" s="7"/>
      <c r="R58" s="7"/>
      <c r="S58" s="7"/>
      <c r="T58"/>
      <c r="U58"/>
      <c r="V58" s="7"/>
      <c r="W58" s="7"/>
      <c r="X58" s="7"/>
    </row>
    <row r="59" spans="1:24" s="2" customFormat="1" ht="18.95" customHeight="1" x14ac:dyDescent="0.25">
      <c r="A59" s="19"/>
      <c r="B59" s="38">
        <v>726202</v>
      </c>
      <c r="C59" s="180"/>
      <c r="D59" s="40">
        <v>2812</v>
      </c>
      <c r="E59" s="94"/>
      <c r="F59" s="35">
        <v>611</v>
      </c>
      <c r="G59" s="35"/>
      <c r="H59" s="35" t="s">
        <v>2382</v>
      </c>
      <c r="I59" s="198"/>
      <c r="J59" s="186"/>
      <c r="K59" s="186"/>
      <c r="L59" s="195">
        <f>-L58-L57</f>
        <v>-1495315.2057035333</v>
      </c>
      <c r="M59" s="187"/>
      <c r="N59" s="40"/>
      <c r="O59" s="40"/>
      <c r="P59" s="7"/>
      <c r="Q59" s="7"/>
      <c r="R59" s="7"/>
      <c r="S59" s="7"/>
      <c r="T59"/>
      <c r="U59"/>
      <c r="V59" s="7"/>
      <c r="W59" s="7"/>
      <c r="X59" s="7"/>
    </row>
    <row r="60" spans="1:24" s="2" customFormat="1" ht="18.95" customHeight="1" x14ac:dyDescent="0.25">
      <c r="A60" s="12">
        <v>231</v>
      </c>
      <c r="B60" s="38">
        <v>726231</v>
      </c>
      <c r="C60" s="16" t="s">
        <v>152</v>
      </c>
      <c r="D60" s="41">
        <v>2812</v>
      </c>
      <c r="E60" s="12" t="s">
        <v>733</v>
      </c>
      <c r="F60" s="35">
        <v>611</v>
      </c>
      <c r="G60" s="35">
        <v>610</v>
      </c>
      <c r="H60" s="35" t="s">
        <v>2350</v>
      </c>
      <c r="I60" s="198" t="s">
        <v>2475</v>
      </c>
      <c r="J60" s="183"/>
      <c r="K60" s="188"/>
      <c r="L60" s="221">
        <f>-M60</f>
        <v>2873.2</v>
      </c>
      <c r="M60" s="185">
        <v>-2873.2</v>
      </c>
      <c r="N60" s="174">
        <v>231</v>
      </c>
      <c r="O60" s="174"/>
      <c r="P60" s="7" t="s">
        <v>48</v>
      </c>
      <c r="Q60" s="7" t="s">
        <v>49</v>
      </c>
      <c r="R60" s="7" t="s">
        <v>8</v>
      </c>
      <c r="S60" s="7">
        <v>15900</v>
      </c>
      <c r="T60" t="str">
        <f>VLOOKUP(S60,'Acct Unit'!D:E,2,FALSE)</f>
        <v>Admin Educ Center -TB</v>
      </c>
      <c r="U60">
        <f>VLOOKUP(S60,'Acct Unit'!D:F,3,FALSE)</f>
        <v>10</v>
      </c>
      <c r="V60" s="7" t="s">
        <v>8</v>
      </c>
      <c r="W60" s="7" t="s">
        <v>9</v>
      </c>
      <c r="X60" s="7" t="s">
        <v>153</v>
      </c>
    </row>
    <row r="61" spans="1:24" s="2" customFormat="1" ht="18.95" customHeight="1" x14ac:dyDescent="0.25">
      <c r="A61" s="12"/>
      <c r="B61" s="38"/>
      <c r="C61" s="16"/>
      <c r="D61" s="41" t="s">
        <v>2653</v>
      </c>
      <c r="E61" s="12"/>
      <c r="F61" s="35">
        <v>611</v>
      </c>
      <c r="G61" s="35"/>
      <c r="H61" s="35"/>
      <c r="I61" s="198"/>
      <c r="J61" s="183"/>
      <c r="K61" s="188"/>
      <c r="L61" s="221">
        <f>-L60</f>
        <v>-2873.2</v>
      </c>
      <c r="M61" s="185"/>
      <c r="N61" s="174"/>
      <c r="O61" s="174"/>
      <c r="P61" s="7"/>
      <c r="Q61" s="7"/>
      <c r="R61" s="7"/>
      <c r="S61" s="7"/>
      <c r="T61"/>
      <c r="U61"/>
      <c r="V61" s="7"/>
      <c r="W61" s="7"/>
      <c r="X61" s="7"/>
    </row>
    <row r="62" spans="1:24" s="2" customFormat="1" ht="18.95" customHeight="1" x14ac:dyDescent="0.25">
      <c r="A62" s="19">
        <v>231</v>
      </c>
      <c r="B62" s="38">
        <v>726231</v>
      </c>
      <c r="C62" s="180"/>
      <c r="D62" s="40">
        <v>1760</v>
      </c>
      <c r="E62" s="94" t="s">
        <v>2498</v>
      </c>
      <c r="F62" s="35">
        <v>611</v>
      </c>
      <c r="G62" s="35">
        <v>610</v>
      </c>
      <c r="H62" s="35" t="s">
        <v>2350</v>
      </c>
      <c r="I62" s="198" t="s">
        <v>2475</v>
      </c>
      <c r="J62" s="186">
        <v>2684</v>
      </c>
      <c r="K62" s="186">
        <v>5019.4667080715753</v>
      </c>
      <c r="L62" s="195">
        <f>+J62</f>
        <v>2684</v>
      </c>
      <c r="M62" s="187"/>
      <c r="N62" s="40"/>
      <c r="O62" s="40"/>
      <c r="P62" s="7"/>
      <c r="Q62" s="7"/>
      <c r="R62" s="7"/>
      <c r="S62" s="7"/>
      <c r="T62"/>
      <c r="U62"/>
      <c r="V62" s="7"/>
      <c r="W62" s="7"/>
      <c r="X62" s="7"/>
    </row>
    <row r="63" spans="1:24" s="2" customFormat="1" ht="18.95" customHeight="1" x14ac:dyDescent="0.25">
      <c r="A63" s="19"/>
      <c r="B63" s="38">
        <v>726231</v>
      </c>
      <c r="C63" s="180"/>
      <c r="D63" s="40">
        <v>1761</v>
      </c>
      <c r="E63" s="94"/>
      <c r="F63" s="35">
        <v>611</v>
      </c>
      <c r="G63" s="35"/>
      <c r="H63" s="35" t="s">
        <v>2350</v>
      </c>
      <c r="I63" s="198"/>
      <c r="J63" s="186"/>
      <c r="K63" s="186"/>
      <c r="L63" s="195">
        <f>+K62-L62</f>
        <v>2335.4667080715753</v>
      </c>
      <c r="M63" s="187"/>
      <c r="N63" s="40"/>
      <c r="O63" s="40"/>
      <c r="P63" s="7"/>
      <c r="Q63" s="7"/>
      <c r="R63" s="7"/>
      <c r="S63" s="7"/>
      <c r="T63"/>
      <c r="U63"/>
      <c r="V63" s="7"/>
      <c r="W63" s="7"/>
      <c r="X63" s="7"/>
    </row>
    <row r="64" spans="1:24" s="2" customFormat="1" ht="18.95" customHeight="1" x14ac:dyDescent="0.25">
      <c r="A64" s="19"/>
      <c r="B64" s="38">
        <v>726231</v>
      </c>
      <c r="C64" s="180"/>
      <c r="D64" s="40">
        <v>2812</v>
      </c>
      <c r="E64" s="94"/>
      <c r="F64" s="35">
        <v>611</v>
      </c>
      <c r="G64" s="35"/>
      <c r="H64" s="35" t="s">
        <v>2350</v>
      </c>
      <c r="I64" s="198"/>
      <c r="J64" s="186"/>
      <c r="K64" s="186"/>
      <c r="L64" s="195">
        <f>-L63-L62</f>
        <v>-5019.4667080715753</v>
      </c>
      <c r="M64" s="187"/>
      <c r="N64" s="40"/>
      <c r="O64" s="40"/>
      <c r="P64" s="7"/>
      <c r="Q64" s="7"/>
      <c r="R64" s="7"/>
      <c r="S64" s="7"/>
      <c r="T64"/>
      <c r="U64"/>
      <c r="V64" s="7"/>
      <c r="W64" s="7"/>
      <c r="X64" s="7"/>
    </row>
    <row r="65" spans="1:24" s="2" customFormat="1" ht="18.95" customHeight="1" x14ac:dyDescent="0.25">
      <c r="A65" s="12">
        <v>232</v>
      </c>
      <c r="B65" s="38">
        <v>726232</v>
      </c>
      <c r="C65" s="16" t="s">
        <v>154</v>
      </c>
      <c r="D65" s="41">
        <v>2812</v>
      </c>
      <c r="E65" s="12" t="s">
        <v>734</v>
      </c>
      <c r="F65" s="35">
        <v>611</v>
      </c>
      <c r="G65" s="35">
        <v>610</v>
      </c>
      <c r="H65" s="35" t="s">
        <v>2375</v>
      </c>
      <c r="I65" s="198" t="s">
        <v>2475</v>
      </c>
      <c r="J65" s="183"/>
      <c r="K65" s="188"/>
      <c r="L65" s="221">
        <f>-M65</f>
        <v>62793.56</v>
      </c>
      <c r="M65" s="185">
        <v>-62793.56</v>
      </c>
      <c r="N65" s="174">
        <v>232</v>
      </c>
      <c r="O65" s="174"/>
      <c r="P65" s="7" t="s">
        <v>95</v>
      </c>
      <c r="Q65" s="7" t="s">
        <v>96</v>
      </c>
      <c r="R65" s="7" t="s">
        <v>23</v>
      </c>
      <c r="S65" s="7">
        <v>22312</v>
      </c>
      <c r="T65" t="str">
        <f>VLOOKUP(S65,'Acct Unit'!D:E,2,FALSE)</f>
        <v>Psychiatry Administration -TB</v>
      </c>
      <c r="U65">
        <f>VLOOKUP(S65,'Acct Unit'!D:F,3,FALSE)</f>
        <v>10</v>
      </c>
      <c r="V65" s="7" t="s">
        <v>23</v>
      </c>
      <c r="W65" s="7" t="s">
        <v>9</v>
      </c>
      <c r="X65" s="7" t="s">
        <v>155</v>
      </c>
    </row>
    <row r="66" spans="1:24" s="2" customFormat="1" ht="18.95" customHeight="1" x14ac:dyDescent="0.25">
      <c r="A66" s="12"/>
      <c r="B66" s="38"/>
      <c r="C66" s="16"/>
      <c r="D66" s="41" t="s">
        <v>2653</v>
      </c>
      <c r="E66" s="12"/>
      <c r="F66" s="35">
        <v>611</v>
      </c>
      <c r="G66" s="35"/>
      <c r="H66" s="35"/>
      <c r="I66" s="198"/>
      <c r="J66" s="183"/>
      <c r="K66" s="188"/>
      <c r="L66" s="221">
        <f>-L65</f>
        <v>-62793.56</v>
      </c>
      <c r="M66" s="185"/>
      <c r="N66" s="174"/>
      <c r="O66" s="174"/>
      <c r="P66" s="7"/>
      <c r="Q66" s="7"/>
      <c r="R66" s="7"/>
      <c r="S66" s="7"/>
      <c r="T66"/>
      <c r="U66"/>
      <c r="V66" s="7"/>
      <c r="W66" s="7"/>
      <c r="X66" s="7"/>
    </row>
    <row r="67" spans="1:24" s="2" customFormat="1" ht="18.95" customHeight="1" x14ac:dyDescent="0.25">
      <c r="A67" s="19">
        <v>232</v>
      </c>
      <c r="B67" s="38">
        <v>726232</v>
      </c>
      <c r="C67" s="180"/>
      <c r="D67" s="40">
        <v>1760</v>
      </c>
      <c r="E67" s="94" t="s">
        <v>2413</v>
      </c>
      <c r="F67" s="35">
        <v>611</v>
      </c>
      <c r="G67" s="35">
        <v>610</v>
      </c>
      <c r="H67" s="35" t="s">
        <v>2375</v>
      </c>
      <c r="I67" s="198" t="s">
        <v>2475</v>
      </c>
      <c r="J67" s="186">
        <v>30000</v>
      </c>
      <c r="K67" s="186">
        <v>346811.96417807136</v>
      </c>
      <c r="L67" s="195">
        <f>+J67</f>
        <v>30000</v>
      </c>
      <c r="M67" s="187"/>
      <c r="N67" s="40"/>
      <c r="O67" s="40"/>
      <c r="P67" s="7"/>
      <c r="Q67" s="7"/>
      <c r="R67" s="7"/>
      <c r="S67" s="7"/>
      <c r="T67"/>
      <c r="U67"/>
      <c r="V67" s="7"/>
      <c r="W67" s="7"/>
      <c r="X67" s="7"/>
    </row>
    <row r="68" spans="1:24" s="2" customFormat="1" ht="18.95" customHeight="1" x14ac:dyDescent="0.25">
      <c r="A68" s="19"/>
      <c r="B68" s="38">
        <v>726232</v>
      </c>
      <c r="C68" s="180"/>
      <c r="D68" s="40">
        <v>1761</v>
      </c>
      <c r="E68" s="94"/>
      <c r="F68" s="35">
        <v>611</v>
      </c>
      <c r="G68" s="35"/>
      <c r="H68" s="35" t="s">
        <v>2375</v>
      </c>
      <c r="I68" s="198"/>
      <c r="J68" s="186"/>
      <c r="K68" s="186"/>
      <c r="L68" s="195">
        <f>+K67-L67</f>
        <v>316811.96417807136</v>
      </c>
      <c r="M68" s="187"/>
      <c r="N68" s="40"/>
      <c r="O68" s="40"/>
      <c r="P68" s="7"/>
      <c r="Q68" s="7"/>
      <c r="R68" s="7"/>
      <c r="S68" s="7"/>
      <c r="T68"/>
      <c r="U68"/>
      <c r="V68" s="7"/>
      <c r="W68" s="7"/>
      <c r="X68" s="7"/>
    </row>
    <row r="69" spans="1:24" s="2" customFormat="1" ht="18.95" customHeight="1" x14ac:dyDescent="0.25">
      <c r="A69" s="19"/>
      <c r="B69" s="38">
        <v>726232</v>
      </c>
      <c r="C69" s="180"/>
      <c r="D69" s="40">
        <v>2812</v>
      </c>
      <c r="E69" s="94"/>
      <c r="F69" s="35">
        <v>611</v>
      </c>
      <c r="G69" s="35"/>
      <c r="H69" s="35" t="s">
        <v>2375</v>
      </c>
      <c r="I69" s="198"/>
      <c r="J69" s="186"/>
      <c r="K69" s="186"/>
      <c r="L69" s="195">
        <f>-L68-L67</f>
        <v>-346811.96417807136</v>
      </c>
      <c r="M69" s="187"/>
      <c r="N69" s="40"/>
      <c r="O69" s="40"/>
      <c r="P69" s="7"/>
      <c r="Q69" s="7"/>
      <c r="R69" s="7"/>
      <c r="S69" s="7"/>
      <c r="T69"/>
      <c r="U69"/>
      <c r="V69" s="7"/>
      <c r="W69" s="7"/>
      <c r="X69" s="7"/>
    </row>
    <row r="70" spans="1:24" s="2" customFormat="1" ht="18.95" customHeight="1" x14ac:dyDescent="0.25">
      <c r="A70" s="12">
        <v>254</v>
      </c>
      <c r="B70" s="38">
        <v>726254</v>
      </c>
      <c r="C70" s="16" t="s">
        <v>171</v>
      </c>
      <c r="D70" s="41">
        <v>2812</v>
      </c>
      <c r="E70" s="12" t="s">
        <v>738</v>
      </c>
      <c r="F70" s="35">
        <v>611</v>
      </c>
      <c r="G70" s="35">
        <v>610</v>
      </c>
      <c r="H70" s="35" t="s">
        <v>2382</v>
      </c>
      <c r="I70" s="198" t="s">
        <v>2475</v>
      </c>
      <c r="J70" s="183"/>
      <c r="K70" s="188"/>
      <c r="L70" s="221">
        <f>-M70</f>
        <v>67377.279999999999</v>
      </c>
      <c r="M70" s="185">
        <v>-67377.279999999999</v>
      </c>
      <c r="N70" s="174">
        <v>254</v>
      </c>
      <c r="O70" s="174"/>
      <c r="P70" s="7" t="s">
        <v>127</v>
      </c>
      <c r="Q70" s="7" t="s">
        <v>128</v>
      </c>
      <c r="R70" s="7" t="s">
        <v>8</v>
      </c>
      <c r="S70" s="7">
        <v>24001</v>
      </c>
      <c r="T70" t="str">
        <f>VLOOKUP(S70,'Acct Unit'!D:E,2,FALSE)</f>
        <v>Pediatric Administration -TB</v>
      </c>
      <c r="U70">
        <f>VLOOKUP(S70,'Acct Unit'!D:F,3,FALSE)</f>
        <v>10</v>
      </c>
      <c r="V70" s="7" t="s">
        <v>8</v>
      </c>
      <c r="W70" s="7" t="s">
        <v>9</v>
      </c>
      <c r="X70" s="7" t="s">
        <v>172</v>
      </c>
    </row>
    <row r="71" spans="1:24" s="2" customFormat="1" ht="18.95" customHeight="1" x14ac:dyDescent="0.25">
      <c r="A71" s="12"/>
      <c r="B71" s="38"/>
      <c r="C71" s="16"/>
      <c r="D71" s="41" t="s">
        <v>2653</v>
      </c>
      <c r="E71" s="12"/>
      <c r="F71" s="35">
        <v>611</v>
      </c>
      <c r="G71" s="35"/>
      <c r="H71" s="35"/>
      <c r="I71" s="198"/>
      <c r="J71" s="183"/>
      <c r="K71" s="188"/>
      <c r="L71" s="221">
        <f>-L70</f>
        <v>-67377.279999999999</v>
      </c>
      <c r="M71" s="185"/>
      <c r="N71" s="174"/>
      <c r="O71" s="174"/>
      <c r="P71" s="7"/>
      <c r="Q71" s="7"/>
      <c r="R71" s="7"/>
      <c r="S71" s="7"/>
      <c r="T71"/>
      <c r="U71"/>
      <c r="V71" s="7"/>
      <c r="W71" s="7"/>
      <c r="X71" s="7"/>
    </row>
    <row r="72" spans="1:24" s="2" customFormat="1" ht="18.95" customHeight="1" x14ac:dyDescent="0.25">
      <c r="A72" s="19">
        <v>254</v>
      </c>
      <c r="B72" s="38">
        <v>726254</v>
      </c>
      <c r="C72" s="180"/>
      <c r="D72" s="40">
        <v>1760</v>
      </c>
      <c r="E72" s="94" t="s">
        <v>2493</v>
      </c>
      <c r="F72" s="35">
        <v>611</v>
      </c>
      <c r="G72" s="35">
        <v>610</v>
      </c>
      <c r="H72" s="35" t="s">
        <v>2382</v>
      </c>
      <c r="I72" s="198" t="s">
        <v>2475</v>
      </c>
      <c r="J72" s="186">
        <v>44378</v>
      </c>
      <c r="K72" s="186">
        <v>510167.29089836974</v>
      </c>
      <c r="L72" s="195">
        <f>+J72</f>
        <v>44378</v>
      </c>
      <c r="M72" s="187"/>
      <c r="N72" s="40"/>
      <c r="O72" s="40"/>
      <c r="P72" s="7"/>
      <c r="Q72" s="7"/>
      <c r="R72" s="7"/>
      <c r="S72" s="7"/>
      <c r="T72"/>
      <c r="U72"/>
      <c r="V72" s="7"/>
      <c r="W72" s="7"/>
      <c r="X72" s="7"/>
    </row>
    <row r="73" spans="1:24" s="2" customFormat="1" ht="18.95" customHeight="1" x14ac:dyDescent="0.25">
      <c r="A73" s="19"/>
      <c r="B73" s="38">
        <v>726254</v>
      </c>
      <c r="C73" s="180"/>
      <c r="D73" s="40">
        <v>1761</v>
      </c>
      <c r="E73" s="94"/>
      <c r="F73" s="35">
        <v>611</v>
      </c>
      <c r="G73" s="35"/>
      <c r="H73" s="35" t="s">
        <v>2382</v>
      </c>
      <c r="I73" s="198"/>
      <c r="J73" s="186"/>
      <c r="K73" s="195"/>
      <c r="L73" s="195">
        <f>+K72-L72</f>
        <v>465789.29089836974</v>
      </c>
      <c r="M73" s="187"/>
      <c r="N73" s="40"/>
      <c r="O73" s="40"/>
      <c r="P73" s="7"/>
      <c r="Q73" s="7"/>
      <c r="R73" s="7"/>
      <c r="S73" s="7"/>
      <c r="T73"/>
      <c r="U73"/>
      <c r="V73" s="7"/>
      <c r="W73" s="7"/>
      <c r="X73" s="7"/>
    </row>
    <row r="74" spans="1:24" s="2" customFormat="1" ht="18.95" customHeight="1" x14ac:dyDescent="0.25">
      <c r="A74" s="19"/>
      <c r="B74" s="38">
        <v>726254</v>
      </c>
      <c r="C74" s="180"/>
      <c r="D74" s="40">
        <v>2812</v>
      </c>
      <c r="E74" s="94"/>
      <c r="F74" s="35">
        <v>611</v>
      </c>
      <c r="G74" s="35"/>
      <c r="H74" s="35" t="s">
        <v>2382</v>
      </c>
      <c r="I74" s="198"/>
      <c r="J74" s="186"/>
      <c r="K74" s="195"/>
      <c r="L74" s="195">
        <f>-L73-L72</f>
        <v>-510167.29089836974</v>
      </c>
      <c r="M74" s="187"/>
      <c r="N74" s="40"/>
      <c r="O74" s="40"/>
      <c r="P74" s="7"/>
      <c r="Q74" s="7"/>
      <c r="R74" s="7"/>
      <c r="S74" s="7"/>
      <c r="T74"/>
      <c r="U74"/>
      <c r="V74" s="7"/>
      <c r="W74" s="7"/>
      <c r="X74" s="7"/>
    </row>
    <row r="75" spans="1:24" s="2" customFormat="1" ht="18.95" customHeight="1" x14ac:dyDescent="0.25">
      <c r="A75" s="12">
        <v>272</v>
      </c>
      <c r="B75" s="38">
        <v>726272</v>
      </c>
      <c r="C75" s="16" t="s">
        <v>179</v>
      </c>
      <c r="D75" s="41">
        <v>2812</v>
      </c>
      <c r="E75" s="12" t="s">
        <v>741</v>
      </c>
      <c r="F75" s="35">
        <v>611</v>
      </c>
      <c r="G75" s="35">
        <v>610</v>
      </c>
      <c r="H75" s="35" t="s">
        <v>2361</v>
      </c>
      <c r="I75" s="198" t="s">
        <v>2475</v>
      </c>
      <c r="J75" s="183"/>
      <c r="K75" s="190"/>
      <c r="L75" s="221">
        <f>-M75</f>
        <v>-7918.08</v>
      </c>
      <c r="M75" s="185">
        <v>7918.08</v>
      </c>
      <c r="N75" s="174">
        <v>272</v>
      </c>
      <c r="O75" s="174"/>
      <c r="P75" s="7" t="s">
        <v>16</v>
      </c>
      <c r="Q75" s="7" t="s">
        <v>17</v>
      </c>
      <c r="R75" s="7" t="s">
        <v>23</v>
      </c>
      <c r="S75" s="7">
        <v>20206</v>
      </c>
      <c r="T75" t="str">
        <f>VLOOKUP(S75,'Acct Unit'!D:E,2,FALSE)</f>
        <v>Cancer Center - C1 -TB</v>
      </c>
      <c r="U75">
        <f>VLOOKUP(S75,'Acct Unit'!D:F,3,FALSE)</f>
        <v>10</v>
      </c>
      <c r="V75" s="7" t="s">
        <v>23</v>
      </c>
      <c r="W75" s="7" t="s">
        <v>9</v>
      </c>
      <c r="X75" s="7" t="s">
        <v>180</v>
      </c>
    </row>
    <row r="76" spans="1:24" s="2" customFormat="1" ht="18.95" customHeight="1" x14ac:dyDescent="0.25">
      <c r="A76" s="12"/>
      <c r="B76" s="38"/>
      <c r="C76" s="16"/>
      <c r="D76" s="41" t="s">
        <v>2653</v>
      </c>
      <c r="E76" s="12"/>
      <c r="F76" s="35">
        <v>611</v>
      </c>
      <c r="G76" s="35"/>
      <c r="H76" s="35"/>
      <c r="I76" s="198"/>
      <c r="J76" s="183"/>
      <c r="K76" s="190"/>
      <c r="L76" s="221">
        <f>-L75</f>
        <v>7918.08</v>
      </c>
      <c r="M76" s="185"/>
      <c r="N76" s="174"/>
      <c r="O76" s="174"/>
      <c r="P76" s="7"/>
      <c r="Q76" s="7"/>
      <c r="R76" s="7"/>
      <c r="S76" s="7"/>
      <c r="T76"/>
      <c r="U76"/>
      <c r="V76" s="7"/>
      <c r="W76" s="7"/>
      <c r="X76" s="7"/>
    </row>
    <row r="77" spans="1:24" s="2" customFormat="1" ht="18.95" customHeight="1" x14ac:dyDescent="0.25">
      <c r="A77" s="19">
        <v>272</v>
      </c>
      <c r="B77" s="38">
        <v>726272</v>
      </c>
      <c r="C77" s="180"/>
      <c r="D77" s="40">
        <v>1760</v>
      </c>
      <c r="E77" s="94" t="s">
        <v>2405</v>
      </c>
      <c r="F77" s="35">
        <v>611</v>
      </c>
      <c r="G77" s="35">
        <v>610</v>
      </c>
      <c r="H77" s="35" t="s">
        <v>2361</v>
      </c>
      <c r="I77" s="198" t="s">
        <v>2475</v>
      </c>
      <c r="J77" s="186">
        <v>100000</v>
      </c>
      <c r="K77" s="186">
        <v>816769.92137679446</v>
      </c>
      <c r="L77" s="195">
        <f>+J77</f>
        <v>100000</v>
      </c>
      <c r="M77" s="187"/>
      <c r="N77" s="40"/>
      <c r="O77" s="40"/>
      <c r="P77" s="7"/>
      <c r="Q77" s="7"/>
      <c r="R77" s="7"/>
      <c r="S77" s="7"/>
      <c r="T77"/>
      <c r="U77"/>
      <c r="V77" s="7"/>
      <c r="W77" s="7"/>
      <c r="X77" s="7"/>
    </row>
    <row r="78" spans="1:24" s="2" customFormat="1" ht="18.95" customHeight="1" x14ac:dyDescent="0.25">
      <c r="A78" s="19">
        <v>272</v>
      </c>
      <c r="B78" s="38">
        <v>726272</v>
      </c>
      <c r="C78" s="180"/>
      <c r="D78" s="40">
        <v>1760</v>
      </c>
      <c r="E78" s="94" t="s">
        <v>2432</v>
      </c>
      <c r="F78" s="35">
        <v>611</v>
      </c>
      <c r="G78" s="35">
        <v>610</v>
      </c>
      <c r="H78" s="35" t="s">
        <v>2361</v>
      </c>
      <c r="I78" s="198" t="s">
        <v>2475</v>
      </c>
      <c r="J78" s="186">
        <v>5000</v>
      </c>
      <c r="K78" s="186">
        <v>56548.113689905549</v>
      </c>
      <c r="L78" s="195">
        <f>+J78</f>
        <v>5000</v>
      </c>
      <c r="M78" s="187"/>
      <c r="N78" s="40"/>
      <c r="O78" s="40"/>
      <c r="P78" s="7"/>
      <c r="Q78" s="7"/>
      <c r="R78" s="7"/>
      <c r="S78" s="7"/>
      <c r="T78"/>
      <c r="U78"/>
      <c r="V78" s="7"/>
      <c r="W78" s="7"/>
      <c r="X78" s="7"/>
    </row>
    <row r="79" spans="1:24" s="2" customFormat="1" ht="18.95" customHeight="1" x14ac:dyDescent="0.25">
      <c r="A79" s="19"/>
      <c r="B79" s="38">
        <v>726272</v>
      </c>
      <c r="C79" s="180"/>
      <c r="D79" s="40">
        <v>1761</v>
      </c>
      <c r="E79" s="94"/>
      <c r="F79" s="35">
        <v>611</v>
      </c>
      <c r="G79" s="35"/>
      <c r="H79" s="35" t="s">
        <v>2361</v>
      </c>
      <c r="I79" s="198"/>
      <c r="J79" s="186"/>
      <c r="K79" s="186"/>
      <c r="L79" s="195">
        <f>+K77-L77</f>
        <v>716769.92137679446</v>
      </c>
      <c r="M79" s="187"/>
      <c r="N79" s="40"/>
      <c r="O79" s="40"/>
      <c r="P79" s="7"/>
      <c r="Q79" s="7"/>
      <c r="R79" s="7"/>
      <c r="S79" s="7"/>
      <c r="T79"/>
      <c r="U79"/>
      <c r="V79" s="7"/>
      <c r="W79" s="7"/>
      <c r="X79" s="7"/>
    </row>
    <row r="80" spans="1:24" s="2" customFormat="1" ht="18.95" customHeight="1" x14ac:dyDescent="0.25">
      <c r="A80" s="19"/>
      <c r="B80" s="38">
        <v>726272</v>
      </c>
      <c r="C80" s="180"/>
      <c r="D80" s="40">
        <v>1761</v>
      </c>
      <c r="E80" s="94"/>
      <c r="F80" s="35">
        <v>611</v>
      </c>
      <c r="G80" s="35"/>
      <c r="H80" s="35" t="s">
        <v>2361</v>
      </c>
      <c r="I80" s="198"/>
      <c r="J80" s="186"/>
      <c r="K80" s="186"/>
      <c r="L80" s="195">
        <f>+K78-L78</f>
        <v>51548.113689905549</v>
      </c>
      <c r="M80" s="187"/>
      <c r="N80" s="40"/>
      <c r="O80" s="40"/>
      <c r="P80" s="7"/>
      <c r="Q80" s="7"/>
      <c r="R80" s="7"/>
      <c r="S80" s="7"/>
      <c r="T80"/>
      <c r="U80"/>
      <c r="V80" s="7"/>
      <c r="W80" s="7"/>
      <c r="X80" s="7"/>
    </row>
    <row r="81" spans="1:24" s="2" customFormat="1" ht="18.95" customHeight="1" x14ac:dyDescent="0.25">
      <c r="A81" s="19"/>
      <c r="B81" s="38">
        <v>726272</v>
      </c>
      <c r="C81" s="180"/>
      <c r="D81" s="40">
        <v>2812</v>
      </c>
      <c r="E81" s="94"/>
      <c r="F81" s="35">
        <v>611</v>
      </c>
      <c r="G81" s="35"/>
      <c r="H81" s="35" t="s">
        <v>2361</v>
      </c>
      <c r="I81" s="198"/>
      <c r="J81" s="186"/>
      <c r="K81" s="186"/>
      <c r="L81" s="195">
        <f>-L80-L79-L78-L77</f>
        <v>-873318.03506669996</v>
      </c>
      <c r="M81" s="187"/>
      <c r="N81" s="40"/>
      <c r="O81" s="40"/>
      <c r="P81" s="7"/>
      <c r="Q81" s="7"/>
      <c r="R81" s="7"/>
      <c r="S81" s="7"/>
      <c r="T81"/>
      <c r="U81"/>
      <c r="V81" s="7"/>
      <c r="W81" s="7"/>
      <c r="X81" s="7"/>
    </row>
    <row r="82" spans="1:24" s="2" customFormat="1" ht="18.95" customHeight="1" x14ac:dyDescent="0.25">
      <c r="A82" s="13">
        <v>274</v>
      </c>
      <c r="B82" s="39">
        <v>726274</v>
      </c>
      <c r="C82" s="16" t="s">
        <v>181</v>
      </c>
      <c r="D82" s="41">
        <v>2812</v>
      </c>
      <c r="E82" s="13" t="s">
        <v>742</v>
      </c>
      <c r="F82" s="35">
        <v>611</v>
      </c>
      <c r="G82" s="35">
        <v>610</v>
      </c>
      <c r="H82" s="35" t="s">
        <v>2378</v>
      </c>
      <c r="I82" s="198" t="s">
        <v>2475</v>
      </c>
      <c r="J82" s="183"/>
      <c r="K82" s="188"/>
      <c r="L82" s="221">
        <f>-M82</f>
        <v>94902.74</v>
      </c>
      <c r="M82" s="185">
        <v>-94902.74</v>
      </c>
      <c r="N82" s="174">
        <v>274</v>
      </c>
      <c r="O82" s="174"/>
      <c r="P82" s="7" t="s">
        <v>25</v>
      </c>
      <c r="Q82" s="7" t="s">
        <v>26</v>
      </c>
      <c r="R82" s="7" t="s">
        <v>23</v>
      </c>
      <c r="S82" s="7">
        <v>23501</v>
      </c>
      <c r="T82" t="str">
        <f>VLOOKUP(S82,'Acct Unit'!D:E,2,FALSE)</f>
        <v>Dept of Surgery -TB</v>
      </c>
      <c r="U82">
        <f>VLOOKUP(S82,'Acct Unit'!D:F,3,FALSE)</f>
        <v>10</v>
      </c>
      <c r="V82" s="7" t="s">
        <v>23</v>
      </c>
      <c r="W82" s="7" t="s">
        <v>9</v>
      </c>
      <c r="X82" s="7" t="s">
        <v>182</v>
      </c>
    </row>
    <row r="83" spans="1:24" s="2" customFormat="1" ht="18.95" customHeight="1" x14ac:dyDescent="0.25">
      <c r="A83" s="13"/>
      <c r="B83" s="39"/>
      <c r="C83" s="16"/>
      <c r="D83" s="41" t="s">
        <v>2653</v>
      </c>
      <c r="E83" s="13"/>
      <c r="F83" s="35">
        <v>611</v>
      </c>
      <c r="G83" s="35"/>
      <c r="H83" s="35"/>
      <c r="I83" s="198"/>
      <c r="J83" s="183"/>
      <c r="K83" s="188"/>
      <c r="L83" s="221">
        <f>-L82</f>
        <v>-94902.74</v>
      </c>
      <c r="M83" s="185"/>
      <c r="N83" s="174"/>
      <c r="O83" s="174"/>
      <c r="P83" s="7"/>
      <c r="Q83" s="7"/>
      <c r="R83" s="7"/>
      <c r="S83" s="7"/>
      <c r="T83"/>
      <c r="U83"/>
      <c r="V83" s="7"/>
      <c r="W83" s="7"/>
      <c r="X83" s="7"/>
    </row>
    <row r="84" spans="1:24" s="2" customFormat="1" ht="18.95" customHeight="1" x14ac:dyDescent="0.25">
      <c r="A84" s="19">
        <v>274</v>
      </c>
      <c r="B84" s="39">
        <v>726274</v>
      </c>
      <c r="C84" s="180"/>
      <c r="D84" s="40">
        <v>1760</v>
      </c>
      <c r="E84" s="94" t="s">
        <v>2415</v>
      </c>
      <c r="F84" s="35">
        <v>611</v>
      </c>
      <c r="G84" s="35">
        <v>610</v>
      </c>
      <c r="H84" s="35" t="s">
        <v>2378</v>
      </c>
      <c r="I84" s="198" t="s">
        <v>2475</v>
      </c>
      <c r="J84" s="186">
        <v>25000</v>
      </c>
      <c r="K84" s="186">
        <v>203559.49873945396</v>
      </c>
      <c r="L84" s="195">
        <f>+J84</f>
        <v>25000</v>
      </c>
      <c r="M84" s="187"/>
      <c r="N84" s="40"/>
      <c r="O84" s="40"/>
      <c r="P84" s="7"/>
      <c r="Q84" s="7"/>
      <c r="R84" s="7"/>
      <c r="S84" s="7"/>
      <c r="T84"/>
      <c r="U84"/>
      <c r="V84" s="7"/>
      <c r="W84" s="7"/>
      <c r="X84" s="7"/>
    </row>
    <row r="85" spans="1:24" s="2" customFormat="1" ht="18.95" customHeight="1" x14ac:dyDescent="0.25">
      <c r="A85" s="19"/>
      <c r="B85" s="39">
        <v>726274</v>
      </c>
      <c r="C85" s="180"/>
      <c r="D85" s="40">
        <v>1761</v>
      </c>
      <c r="E85" s="94"/>
      <c r="F85" s="35">
        <v>611</v>
      </c>
      <c r="G85" s="35"/>
      <c r="H85" s="35" t="s">
        <v>2378</v>
      </c>
      <c r="I85" s="198"/>
      <c r="J85" s="186"/>
      <c r="K85" s="186"/>
      <c r="L85" s="195">
        <f>+K84-L84</f>
        <v>178559.49873945396</v>
      </c>
      <c r="M85" s="187"/>
      <c r="N85" s="40"/>
      <c r="O85" s="40"/>
      <c r="P85" s="7"/>
      <c r="Q85" s="7"/>
      <c r="R85" s="7"/>
      <c r="S85" s="7"/>
      <c r="T85"/>
      <c r="U85"/>
      <c r="V85" s="7"/>
      <c r="W85" s="7"/>
      <c r="X85" s="7"/>
    </row>
    <row r="86" spans="1:24" s="2" customFormat="1" ht="18.95" customHeight="1" x14ac:dyDescent="0.25">
      <c r="A86" s="19"/>
      <c r="B86" s="39">
        <v>726274</v>
      </c>
      <c r="C86" s="180"/>
      <c r="D86" s="40">
        <v>2812</v>
      </c>
      <c r="E86" s="94"/>
      <c r="F86" s="35">
        <v>611</v>
      </c>
      <c r="G86" s="35"/>
      <c r="H86" s="35" t="s">
        <v>2378</v>
      </c>
      <c r="I86" s="198"/>
      <c r="J86" s="186"/>
      <c r="K86" s="186"/>
      <c r="L86" s="195">
        <f>-L85-L84</f>
        <v>-203559.49873945396</v>
      </c>
      <c r="M86" s="187"/>
      <c r="N86" s="40"/>
      <c r="O86" s="40"/>
      <c r="P86" s="7"/>
      <c r="Q86" s="7"/>
      <c r="R86" s="7"/>
      <c r="S86" s="7"/>
      <c r="T86"/>
      <c r="U86"/>
      <c r="V86" s="7"/>
      <c r="W86" s="7"/>
      <c r="X86" s="7"/>
    </row>
    <row r="87" spans="1:24" s="2" customFormat="1" ht="18.95" customHeight="1" x14ac:dyDescent="0.25">
      <c r="A87" s="13">
        <v>278</v>
      </c>
      <c r="B87" s="39">
        <v>726278</v>
      </c>
      <c r="C87" s="16" t="s">
        <v>183</v>
      </c>
      <c r="D87" s="41">
        <v>2812</v>
      </c>
      <c r="E87" s="13" t="s">
        <v>661</v>
      </c>
      <c r="F87" s="35">
        <v>611</v>
      </c>
      <c r="G87" s="35">
        <v>610</v>
      </c>
      <c r="H87" s="35" t="s">
        <v>2379</v>
      </c>
      <c r="I87" s="198" t="s">
        <v>2475</v>
      </c>
      <c r="J87" s="183"/>
      <c r="K87" s="188"/>
      <c r="L87" s="221">
        <f>-M87</f>
        <v>70609.95</v>
      </c>
      <c r="M87" s="185">
        <v>-70609.95</v>
      </c>
      <c r="N87" s="174">
        <v>278</v>
      </c>
      <c r="O87" s="174"/>
      <c r="P87" s="7" t="s">
        <v>185</v>
      </c>
      <c r="Q87" s="7" t="s">
        <v>186</v>
      </c>
      <c r="R87" s="7" t="s">
        <v>8</v>
      </c>
      <c r="S87" s="7">
        <v>23520</v>
      </c>
      <c r="T87" t="str">
        <f>VLOOKUP(S87,'Acct Unit'!D:E,2,FALSE)</f>
        <v>Dept of Urology -TB</v>
      </c>
      <c r="U87">
        <f>VLOOKUP(S87,'Acct Unit'!D:F,3,FALSE)</f>
        <v>10</v>
      </c>
      <c r="V87" s="7" t="s">
        <v>8</v>
      </c>
      <c r="W87" s="7" t="s">
        <v>9</v>
      </c>
      <c r="X87" s="7" t="s">
        <v>184</v>
      </c>
    </row>
    <row r="88" spans="1:24" s="2" customFormat="1" ht="18.95" customHeight="1" x14ac:dyDescent="0.25">
      <c r="A88" s="13"/>
      <c r="B88" s="39"/>
      <c r="C88" s="16"/>
      <c r="D88" s="41" t="s">
        <v>2653</v>
      </c>
      <c r="E88" s="13"/>
      <c r="F88" s="35">
        <v>611</v>
      </c>
      <c r="G88" s="35"/>
      <c r="H88" s="35"/>
      <c r="I88" s="198"/>
      <c r="J88" s="183"/>
      <c r="K88" s="190"/>
      <c r="L88" s="221">
        <f>-L87</f>
        <v>-70609.95</v>
      </c>
      <c r="M88" s="185"/>
      <c r="N88" s="174"/>
      <c r="O88" s="174"/>
      <c r="P88" s="7"/>
      <c r="Q88" s="7"/>
      <c r="R88" s="7"/>
      <c r="S88" s="7"/>
      <c r="T88"/>
      <c r="U88"/>
      <c r="V88" s="7"/>
      <c r="W88" s="7"/>
      <c r="X88" s="7"/>
    </row>
    <row r="89" spans="1:24" s="2" customFormat="1" ht="18.95" customHeight="1" x14ac:dyDescent="0.25">
      <c r="A89" s="19">
        <v>278</v>
      </c>
      <c r="B89" s="39">
        <v>726278</v>
      </c>
      <c r="C89" s="180"/>
      <c r="D89" s="40">
        <v>1760</v>
      </c>
      <c r="E89" s="94" t="s">
        <v>2411</v>
      </c>
      <c r="F89" s="35">
        <v>611</v>
      </c>
      <c r="G89" s="35">
        <v>610</v>
      </c>
      <c r="H89" s="35" t="s">
        <v>2379</v>
      </c>
      <c r="I89" s="198" t="s">
        <v>2475</v>
      </c>
      <c r="J89" s="186">
        <v>40000</v>
      </c>
      <c r="K89" s="195">
        <v>309115.3846727059</v>
      </c>
      <c r="L89" s="195">
        <f>+J89</f>
        <v>40000</v>
      </c>
      <c r="M89" s="187"/>
      <c r="N89" s="40"/>
      <c r="O89" s="40"/>
      <c r="P89" s="7"/>
      <c r="Q89" s="7"/>
      <c r="R89" s="7"/>
      <c r="S89" s="7"/>
      <c r="T89"/>
      <c r="U89"/>
      <c r="V89" s="7"/>
      <c r="W89" s="7"/>
      <c r="X89" s="7"/>
    </row>
    <row r="90" spans="1:24" s="2" customFormat="1" ht="18.95" customHeight="1" x14ac:dyDescent="0.25">
      <c r="A90" s="19"/>
      <c r="B90" s="39">
        <v>726278</v>
      </c>
      <c r="C90" s="180"/>
      <c r="D90" s="40">
        <v>1761</v>
      </c>
      <c r="E90" s="94"/>
      <c r="F90" s="35">
        <v>611</v>
      </c>
      <c r="G90" s="35"/>
      <c r="H90" s="35" t="s">
        <v>2379</v>
      </c>
      <c r="I90" s="198"/>
      <c r="J90" s="186"/>
      <c r="K90" s="195"/>
      <c r="L90" s="195">
        <f>+K89-L89</f>
        <v>269115.3846727059</v>
      </c>
      <c r="M90" s="187"/>
      <c r="N90" s="40"/>
      <c r="O90" s="40"/>
      <c r="P90" s="7"/>
      <c r="Q90" s="7"/>
      <c r="R90" s="7"/>
      <c r="S90" s="7"/>
      <c r="T90"/>
      <c r="U90"/>
      <c r="V90" s="7"/>
      <c r="W90" s="7"/>
      <c r="X90" s="7"/>
    </row>
    <row r="91" spans="1:24" s="2" customFormat="1" ht="18.95" customHeight="1" x14ac:dyDescent="0.25">
      <c r="A91" s="19"/>
      <c r="B91" s="39">
        <v>726278</v>
      </c>
      <c r="C91" s="180"/>
      <c r="D91" s="40">
        <v>2812</v>
      </c>
      <c r="E91" s="94"/>
      <c r="F91" s="35">
        <v>611</v>
      </c>
      <c r="G91" s="35"/>
      <c r="H91" s="35" t="s">
        <v>2379</v>
      </c>
      <c r="I91" s="198"/>
      <c r="J91" s="186"/>
      <c r="K91" s="195"/>
      <c r="L91" s="195">
        <f>-L90-L89</f>
        <v>-309115.3846727059</v>
      </c>
      <c r="M91" s="187"/>
      <c r="N91" s="40"/>
      <c r="O91" s="40"/>
      <c r="P91" s="7"/>
      <c r="Q91" s="7"/>
      <c r="R91" s="7"/>
      <c r="S91" s="7"/>
      <c r="T91"/>
      <c r="U91"/>
      <c r="V91" s="7"/>
      <c r="W91" s="7"/>
      <c r="X91" s="7"/>
    </row>
    <row r="92" spans="1:24" s="2" customFormat="1" ht="18.95" customHeight="1" x14ac:dyDescent="0.25">
      <c r="A92" s="19">
        <v>340</v>
      </c>
      <c r="B92" s="39">
        <v>726340</v>
      </c>
      <c r="C92" s="180"/>
      <c r="D92" s="41">
        <v>2812</v>
      </c>
      <c r="E92" s="94"/>
      <c r="F92" s="35">
        <v>611</v>
      </c>
      <c r="G92" s="35">
        <v>610</v>
      </c>
      <c r="H92" s="35" t="s">
        <v>2353</v>
      </c>
      <c r="I92" s="198" t="s">
        <v>2475</v>
      </c>
      <c r="J92" s="186"/>
      <c r="K92" s="195"/>
      <c r="L92" s="221">
        <f>-M92</f>
        <v>-80752.149999999994</v>
      </c>
      <c r="M92" s="187">
        <v>80752.149999999994</v>
      </c>
      <c r="N92" s="40">
        <v>340</v>
      </c>
      <c r="O92" s="40"/>
      <c r="P92" s="7"/>
      <c r="Q92" s="7"/>
      <c r="R92" s="7"/>
      <c r="S92" s="7"/>
      <c r="T92"/>
      <c r="U92"/>
      <c r="V92" s="7"/>
      <c r="W92" s="7"/>
      <c r="X92" s="7"/>
    </row>
    <row r="93" spans="1:24" s="2" customFormat="1" ht="18.95" customHeight="1" x14ac:dyDescent="0.25">
      <c r="A93" s="19"/>
      <c r="B93" s="39"/>
      <c r="C93" s="180"/>
      <c r="D93" s="41" t="s">
        <v>2653</v>
      </c>
      <c r="E93" s="94"/>
      <c r="F93" s="35">
        <v>611</v>
      </c>
      <c r="G93" s="35"/>
      <c r="H93" s="35"/>
      <c r="I93" s="198"/>
      <c r="J93" s="186"/>
      <c r="K93" s="195"/>
      <c r="L93" s="221">
        <f>-L92</f>
        <v>80752.149999999994</v>
      </c>
      <c r="M93" s="187"/>
      <c r="N93" s="40"/>
      <c r="O93" s="40"/>
      <c r="P93" s="7"/>
      <c r="Q93" s="7"/>
      <c r="R93" s="7"/>
      <c r="S93" s="7"/>
      <c r="T93"/>
      <c r="U93"/>
      <c r="V93" s="7"/>
      <c r="W93" s="7"/>
      <c r="X93" s="7"/>
    </row>
    <row r="94" spans="1:24" s="2" customFormat="1" ht="18.95" customHeight="1" x14ac:dyDescent="0.25">
      <c r="A94" s="19">
        <v>340</v>
      </c>
      <c r="B94" s="39">
        <v>726340</v>
      </c>
      <c r="C94" s="180"/>
      <c r="D94" s="40">
        <v>1760</v>
      </c>
      <c r="E94" s="94" t="s">
        <v>2406</v>
      </c>
      <c r="F94" s="35">
        <v>611</v>
      </c>
      <c r="G94" s="35">
        <v>610</v>
      </c>
      <c r="H94" s="35" t="s">
        <v>2353</v>
      </c>
      <c r="I94" s="198" t="s">
        <v>2475</v>
      </c>
      <c r="J94" s="186">
        <v>52327</v>
      </c>
      <c r="K94" s="186">
        <v>265130.68997767661</v>
      </c>
      <c r="L94" s="195">
        <f>+J94</f>
        <v>52327</v>
      </c>
      <c r="M94" s="187"/>
      <c r="N94" s="40"/>
      <c r="O94" s="40"/>
      <c r="P94" s="7"/>
      <c r="Q94" s="7"/>
      <c r="R94" s="7"/>
      <c r="S94" s="7"/>
      <c r="T94"/>
      <c r="U94"/>
      <c r="V94" s="7"/>
      <c r="W94" s="7"/>
      <c r="X94" s="7"/>
    </row>
    <row r="95" spans="1:24" s="2" customFormat="1" ht="18.95" customHeight="1" x14ac:dyDescent="0.25">
      <c r="A95" s="19"/>
      <c r="B95" s="39">
        <v>726340</v>
      </c>
      <c r="C95" s="180"/>
      <c r="D95" s="40">
        <v>1761</v>
      </c>
      <c r="E95" s="94"/>
      <c r="F95" s="35">
        <v>611</v>
      </c>
      <c r="G95" s="35"/>
      <c r="H95" s="35" t="s">
        <v>2353</v>
      </c>
      <c r="I95" s="198"/>
      <c r="J95" s="186"/>
      <c r="K95" s="195"/>
      <c r="L95" s="195">
        <f>+K94-L94</f>
        <v>212803.68997767661</v>
      </c>
      <c r="M95" s="187"/>
      <c r="N95" s="40"/>
      <c r="O95" s="40"/>
      <c r="P95" s="7"/>
      <c r="Q95" s="7"/>
      <c r="R95" s="7"/>
      <c r="S95" s="7"/>
      <c r="T95"/>
      <c r="U95"/>
      <c r="V95" s="7"/>
      <c r="W95" s="7"/>
      <c r="X95" s="7"/>
    </row>
    <row r="96" spans="1:24" s="2" customFormat="1" ht="18.95" customHeight="1" x14ac:dyDescent="0.25">
      <c r="A96" s="19"/>
      <c r="B96" s="39">
        <v>726340</v>
      </c>
      <c r="C96" s="180"/>
      <c r="D96" s="40">
        <v>2812</v>
      </c>
      <c r="E96" s="94"/>
      <c r="F96" s="35">
        <v>611</v>
      </c>
      <c r="G96" s="35"/>
      <c r="H96" s="35" t="s">
        <v>2353</v>
      </c>
      <c r="I96" s="198"/>
      <c r="J96" s="186"/>
      <c r="K96" s="195"/>
      <c r="L96" s="195">
        <f>-L95-L94</f>
        <v>-265130.68997767661</v>
      </c>
      <c r="M96" s="187"/>
      <c r="N96" s="40"/>
      <c r="O96" s="40"/>
      <c r="P96" s="7"/>
      <c r="Q96" s="7"/>
      <c r="R96" s="7"/>
      <c r="S96" s="7"/>
      <c r="T96"/>
      <c r="U96"/>
      <c r="V96" s="7"/>
      <c r="W96" s="7"/>
      <c r="X96" s="7"/>
    </row>
    <row r="97" spans="1:24" s="2" customFormat="1" ht="18.95" customHeight="1" x14ac:dyDescent="0.25">
      <c r="A97" s="12">
        <v>434</v>
      </c>
      <c r="B97" s="38">
        <v>726434</v>
      </c>
      <c r="C97" s="16" t="s">
        <v>273</v>
      </c>
      <c r="D97" s="41">
        <v>2812</v>
      </c>
      <c r="E97" s="12" t="s">
        <v>768</v>
      </c>
      <c r="F97" s="35">
        <v>611</v>
      </c>
      <c r="G97" s="35">
        <v>610</v>
      </c>
      <c r="H97" s="35" t="s">
        <v>2369</v>
      </c>
      <c r="I97" s="198" t="s">
        <v>2475</v>
      </c>
      <c r="J97" s="183"/>
      <c r="K97" s="187"/>
      <c r="L97" s="221">
        <f>-M97</f>
        <v>26371.06</v>
      </c>
      <c r="M97" s="185">
        <v>-26371.06</v>
      </c>
      <c r="N97" s="174">
        <v>434</v>
      </c>
      <c r="O97" s="174"/>
      <c r="P97" s="7" t="s">
        <v>52</v>
      </c>
      <c r="Q97" s="7" t="s">
        <v>53</v>
      </c>
      <c r="R97" s="7" t="s">
        <v>23</v>
      </c>
      <c r="S97" s="7">
        <v>21702</v>
      </c>
      <c r="T97" t="str">
        <f>VLOOKUP(S97,'Acct Unit'!D:E,2,FALSE)</f>
        <v>Endocrinology -TB</v>
      </c>
      <c r="U97">
        <f>VLOOKUP(S97,'Acct Unit'!D:F,3,FALSE)</f>
        <v>10</v>
      </c>
      <c r="V97" s="7" t="s">
        <v>23</v>
      </c>
      <c r="W97" s="7" t="s">
        <v>9</v>
      </c>
      <c r="X97" s="7" t="s">
        <v>274</v>
      </c>
    </row>
    <row r="98" spans="1:24" s="2" customFormat="1" ht="18.95" customHeight="1" x14ac:dyDescent="0.25">
      <c r="A98" s="12"/>
      <c r="B98" s="38"/>
      <c r="C98" s="16"/>
      <c r="D98" s="41" t="s">
        <v>2653</v>
      </c>
      <c r="E98" s="12"/>
      <c r="F98" s="35">
        <v>611</v>
      </c>
      <c r="G98" s="35"/>
      <c r="H98" s="35"/>
      <c r="I98" s="198"/>
      <c r="J98" s="183"/>
      <c r="K98" s="187"/>
      <c r="L98" s="221">
        <f>-L97</f>
        <v>-26371.06</v>
      </c>
      <c r="M98" s="185"/>
      <c r="N98" s="174"/>
      <c r="O98" s="174"/>
      <c r="P98" s="7"/>
      <c r="Q98" s="7"/>
      <c r="R98" s="7"/>
      <c r="S98" s="7"/>
      <c r="T98"/>
      <c r="U98"/>
      <c r="V98" s="7"/>
      <c r="W98" s="7"/>
      <c r="X98" s="7"/>
    </row>
    <row r="99" spans="1:24" s="2" customFormat="1" ht="18.95" customHeight="1" x14ac:dyDescent="0.25">
      <c r="A99" s="19">
        <v>434</v>
      </c>
      <c r="B99" s="38">
        <v>726434</v>
      </c>
      <c r="C99" s="180"/>
      <c r="D99" s="40">
        <v>1760</v>
      </c>
      <c r="E99" s="94" t="s">
        <v>2494</v>
      </c>
      <c r="F99" s="35">
        <v>611</v>
      </c>
      <c r="G99" s="35">
        <v>610</v>
      </c>
      <c r="H99" s="35" t="s">
        <v>2369</v>
      </c>
      <c r="I99" s="198" t="s">
        <v>2475</v>
      </c>
      <c r="J99" s="186">
        <v>1000000</v>
      </c>
      <c r="K99" s="195">
        <v>1344922.3944229907</v>
      </c>
      <c r="L99" s="195">
        <f>+J99</f>
        <v>1000000</v>
      </c>
      <c r="M99" s="187"/>
      <c r="N99" s="40"/>
      <c r="O99" s="40"/>
      <c r="P99" s="7"/>
      <c r="Q99" s="7"/>
      <c r="R99" s="7"/>
      <c r="S99" s="7"/>
      <c r="T99"/>
      <c r="U99"/>
      <c r="V99" s="7"/>
      <c r="W99" s="7"/>
      <c r="X99" s="7"/>
    </row>
    <row r="100" spans="1:24" s="2" customFormat="1" ht="18.95" customHeight="1" x14ac:dyDescent="0.25">
      <c r="A100" s="19"/>
      <c r="B100" s="38">
        <v>726434</v>
      </c>
      <c r="C100" s="180"/>
      <c r="D100" s="40">
        <v>1761</v>
      </c>
      <c r="E100" s="94"/>
      <c r="F100" s="35">
        <v>611</v>
      </c>
      <c r="G100" s="35"/>
      <c r="H100" s="35" t="s">
        <v>2369</v>
      </c>
      <c r="I100" s="198"/>
      <c r="J100" s="186"/>
      <c r="K100" s="195"/>
      <c r="L100" s="195">
        <f>+K99-L99</f>
        <v>344922.39442299074</v>
      </c>
      <c r="M100" s="187"/>
      <c r="N100" s="40"/>
      <c r="O100" s="40"/>
      <c r="P100" s="7"/>
      <c r="Q100" s="7"/>
      <c r="R100" s="7"/>
      <c r="S100" s="7"/>
      <c r="T100"/>
      <c r="U100"/>
      <c r="V100" s="7"/>
      <c r="W100" s="7"/>
      <c r="X100" s="7"/>
    </row>
    <row r="101" spans="1:24" s="2" customFormat="1" ht="18.95" customHeight="1" x14ac:dyDescent="0.25">
      <c r="A101" s="19"/>
      <c r="B101" s="38">
        <v>726434</v>
      </c>
      <c r="C101" s="180"/>
      <c r="D101" s="40">
        <v>2812</v>
      </c>
      <c r="E101" s="94"/>
      <c r="F101" s="35">
        <v>611</v>
      </c>
      <c r="G101" s="35"/>
      <c r="H101" s="35" t="s">
        <v>2369</v>
      </c>
      <c r="I101" s="198"/>
      <c r="J101" s="186"/>
      <c r="K101" s="195"/>
      <c r="L101" s="195">
        <f>-L100-L99</f>
        <v>-1344922.3944229907</v>
      </c>
      <c r="M101" s="187"/>
      <c r="N101" s="40"/>
      <c r="O101" s="40"/>
      <c r="P101" s="7"/>
      <c r="Q101" s="7"/>
      <c r="R101" s="7"/>
      <c r="S101" s="7"/>
      <c r="T101"/>
      <c r="U101"/>
      <c r="V101" s="7"/>
      <c r="W101" s="7"/>
      <c r="X101" s="7"/>
    </row>
    <row r="102" spans="1:24" s="2" customFormat="1" ht="18.95" customHeight="1" x14ac:dyDescent="0.25">
      <c r="A102" s="12">
        <v>448</v>
      </c>
      <c r="B102" s="38">
        <v>726438</v>
      </c>
      <c r="C102" s="16" t="s">
        <v>286</v>
      </c>
      <c r="D102" s="41">
        <v>2812</v>
      </c>
      <c r="E102" s="12" t="s">
        <v>771</v>
      </c>
      <c r="F102" s="35">
        <v>611</v>
      </c>
      <c r="G102" s="35">
        <v>610</v>
      </c>
      <c r="H102" s="35" t="s">
        <v>2336</v>
      </c>
      <c r="I102" s="198" t="s">
        <v>2475</v>
      </c>
      <c r="J102" s="183"/>
      <c r="K102" s="187"/>
      <c r="L102" s="221">
        <f>-M102</f>
        <v>5138.82</v>
      </c>
      <c r="M102" s="185">
        <v>-5138.82</v>
      </c>
      <c r="N102" s="174">
        <v>448</v>
      </c>
      <c r="O102" s="174"/>
      <c r="P102" s="7" t="s">
        <v>164</v>
      </c>
      <c r="Q102" s="7" t="s">
        <v>214</v>
      </c>
      <c r="R102" s="7" t="s">
        <v>8</v>
      </c>
      <c r="S102" s="7">
        <v>10452</v>
      </c>
      <c r="T102" t="str">
        <f>VLOOKUP(S102,'Acct Unit'!D:E,2,FALSE)</f>
        <v>Development Office -PA</v>
      </c>
      <c r="U102">
        <f>VLOOKUP(S102,'Acct Unit'!D:F,3,FALSE)</f>
        <v>80</v>
      </c>
      <c r="V102" s="7" t="s">
        <v>8</v>
      </c>
      <c r="W102" s="7" t="s">
        <v>137</v>
      </c>
      <c r="X102" s="7" t="s">
        <v>287</v>
      </c>
    </row>
    <row r="103" spans="1:24" s="2" customFormat="1" ht="18.95" customHeight="1" x14ac:dyDescent="0.25">
      <c r="A103" s="12"/>
      <c r="B103" s="38"/>
      <c r="C103" s="16"/>
      <c r="D103" s="41" t="s">
        <v>2653</v>
      </c>
      <c r="E103" s="12"/>
      <c r="F103" s="35">
        <v>611</v>
      </c>
      <c r="G103" s="35"/>
      <c r="H103" s="35"/>
      <c r="I103" s="198"/>
      <c r="J103" s="183"/>
      <c r="K103" s="187"/>
      <c r="L103" s="221">
        <f>-L102</f>
        <v>-5138.82</v>
      </c>
      <c r="M103" s="185"/>
      <c r="N103" s="174"/>
      <c r="O103" s="174"/>
      <c r="P103" s="7"/>
      <c r="Q103" s="7"/>
      <c r="R103" s="7"/>
      <c r="S103" s="7"/>
      <c r="T103"/>
      <c r="U103"/>
      <c r="V103" s="7"/>
      <c r="W103" s="7"/>
      <c r="X103" s="7"/>
    </row>
    <row r="104" spans="1:24" s="2" customFormat="1" ht="18.95" customHeight="1" x14ac:dyDescent="0.25">
      <c r="A104" s="19">
        <v>448</v>
      </c>
      <c r="B104" s="38">
        <v>726438</v>
      </c>
      <c r="C104" s="180"/>
      <c r="D104" s="40">
        <v>1760</v>
      </c>
      <c r="E104" s="94" t="s">
        <v>2451</v>
      </c>
      <c r="F104" s="35">
        <v>611</v>
      </c>
      <c r="G104" s="35">
        <v>610</v>
      </c>
      <c r="H104" s="35" t="s">
        <v>2336</v>
      </c>
      <c r="I104" s="198" t="s">
        <v>2475</v>
      </c>
      <c r="J104" s="186">
        <v>50000</v>
      </c>
      <c r="K104" s="195">
        <v>87521.04</v>
      </c>
      <c r="L104" s="195">
        <f>+J104</f>
        <v>50000</v>
      </c>
      <c r="M104" s="187"/>
      <c r="N104" s="40"/>
      <c r="O104" s="40"/>
      <c r="P104" s="7"/>
      <c r="Q104" s="7"/>
      <c r="R104" s="7"/>
      <c r="S104" s="7"/>
      <c r="T104"/>
      <c r="U104"/>
      <c r="V104" s="7"/>
      <c r="W104" s="7"/>
      <c r="X104" s="7"/>
    </row>
    <row r="105" spans="1:24" s="2" customFormat="1" ht="18.95" customHeight="1" x14ac:dyDescent="0.25">
      <c r="A105" s="19"/>
      <c r="B105" s="38">
        <v>726438</v>
      </c>
      <c r="C105" s="180"/>
      <c r="D105" s="40">
        <v>1761</v>
      </c>
      <c r="E105" s="94"/>
      <c r="F105" s="35">
        <v>611</v>
      </c>
      <c r="G105" s="35"/>
      <c r="H105" s="35" t="s">
        <v>2336</v>
      </c>
      <c r="I105" s="198"/>
      <c r="J105" s="186"/>
      <c r="K105" s="195"/>
      <c r="L105" s="195">
        <f>+K104-L104</f>
        <v>37521.039999999994</v>
      </c>
      <c r="M105" s="187"/>
      <c r="N105" s="40"/>
      <c r="O105" s="40"/>
      <c r="P105" s="7"/>
      <c r="Q105" s="7"/>
      <c r="R105" s="7"/>
      <c r="S105" s="7"/>
      <c r="T105"/>
      <c r="U105"/>
      <c r="V105" s="7"/>
      <c r="W105" s="7"/>
      <c r="X105" s="7"/>
    </row>
    <row r="106" spans="1:24" s="2" customFormat="1" ht="18.95" customHeight="1" x14ac:dyDescent="0.25">
      <c r="A106" s="19"/>
      <c r="B106" s="38">
        <v>726438</v>
      </c>
      <c r="C106" s="180"/>
      <c r="D106" s="40">
        <v>2812</v>
      </c>
      <c r="E106" s="94"/>
      <c r="F106" s="35">
        <v>611</v>
      </c>
      <c r="G106" s="35"/>
      <c r="H106" s="35" t="s">
        <v>2336</v>
      </c>
      <c r="I106" s="198"/>
      <c r="J106" s="186"/>
      <c r="K106" s="195"/>
      <c r="L106" s="195">
        <f>-L105-L104</f>
        <v>-87521.04</v>
      </c>
      <c r="M106" s="187"/>
      <c r="N106" s="40"/>
      <c r="O106" s="40"/>
      <c r="P106" s="7"/>
      <c r="Q106" s="7"/>
      <c r="R106" s="7"/>
      <c r="S106" s="7"/>
      <c r="T106"/>
      <c r="U106"/>
      <c r="V106" s="7"/>
      <c r="W106" s="7"/>
      <c r="X106" s="7"/>
    </row>
    <row r="107" spans="1:24" s="2" customFormat="1" ht="18.95" customHeight="1" x14ac:dyDescent="0.25">
      <c r="A107" s="12">
        <v>467</v>
      </c>
      <c r="B107" s="38">
        <v>726467</v>
      </c>
      <c r="C107" s="16" t="s">
        <v>363</v>
      </c>
      <c r="D107" s="41">
        <v>2812</v>
      </c>
      <c r="E107" s="12" t="s">
        <v>683</v>
      </c>
      <c r="F107" s="35">
        <v>611</v>
      </c>
      <c r="G107" s="35">
        <v>610</v>
      </c>
      <c r="H107" s="35" t="s">
        <v>2382</v>
      </c>
      <c r="I107" s="198" t="s">
        <v>2475</v>
      </c>
      <c r="J107" s="183"/>
      <c r="K107" s="187"/>
      <c r="L107" s="221">
        <f>-M107</f>
        <v>14829.62</v>
      </c>
      <c r="M107" s="185">
        <v>-14829.62</v>
      </c>
      <c r="N107" s="174">
        <v>467</v>
      </c>
      <c r="O107" s="174"/>
      <c r="P107" s="7" t="s">
        <v>127</v>
      </c>
      <c r="Q107" s="7" t="s">
        <v>128</v>
      </c>
      <c r="R107" s="7" t="s">
        <v>23</v>
      </c>
      <c r="S107" s="7">
        <v>24001</v>
      </c>
      <c r="T107" t="str">
        <f>VLOOKUP(S107,'Acct Unit'!D:E,2,FALSE)</f>
        <v>Pediatric Administration -TB</v>
      </c>
      <c r="U107">
        <f>VLOOKUP(S107,'Acct Unit'!D:F,3,FALSE)</f>
        <v>10</v>
      </c>
      <c r="V107" s="7" t="s">
        <v>23</v>
      </c>
      <c r="W107" s="7" t="s">
        <v>14</v>
      </c>
      <c r="X107" s="7" t="s">
        <v>364</v>
      </c>
    </row>
    <row r="108" spans="1:24" s="2" customFormat="1" ht="18.95" customHeight="1" x14ac:dyDescent="0.25">
      <c r="A108" s="12"/>
      <c r="B108" s="38"/>
      <c r="C108" s="16"/>
      <c r="D108" s="41" t="s">
        <v>2653</v>
      </c>
      <c r="E108" s="12"/>
      <c r="F108" s="35">
        <v>611</v>
      </c>
      <c r="G108" s="35"/>
      <c r="H108" s="35"/>
      <c r="I108" s="198"/>
      <c r="J108" s="183"/>
      <c r="K108" s="187"/>
      <c r="L108" s="221">
        <f>-L107</f>
        <v>-14829.62</v>
      </c>
      <c r="M108" s="185"/>
      <c r="N108" s="174"/>
      <c r="O108" s="174"/>
      <c r="P108" s="7"/>
      <c r="Q108" s="7"/>
      <c r="R108" s="7"/>
      <c r="S108" s="7"/>
      <c r="T108"/>
      <c r="U108"/>
      <c r="V108" s="7"/>
      <c r="W108" s="7"/>
      <c r="X108" s="7"/>
    </row>
    <row r="109" spans="1:24" s="2" customFormat="1" ht="18.95" customHeight="1" x14ac:dyDescent="0.25">
      <c r="A109" s="19">
        <v>467</v>
      </c>
      <c r="B109" s="38">
        <v>726467</v>
      </c>
      <c r="C109" s="180"/>
      <c r="D109" s="40">
        <v>1760</v>
      </c>
      <c r="E109" s="94" t="s">
        <v>2440</v>
      </c>
      <c r="F109" s="35">
        <v>611</v>
      </c>
      <c r="G109" s="35">
        <v>610</v>
      </c>
      <c r="H109" s="35" t="s">
        <v>2382</v>
      </c>
      <c r="I109" s="198" t="s">
        <v>2475</v>
      </c>
      <c r="J109" s="186">
        <v>2000</v>
      </c>
      <c r="K109" s="195">
        <v>22619.375475962224</v>
      </c>
      <c r="L109" s="195">
        <f>+J109</f>
        <v>2000</v>
      </c>
      <c r="M109" s="187"/>
      <c r="N109" s="40"/>
      <c r="O109" s="40"/>
      <c r="P109" s="7"/>
      <c r="Q109" s="7"/>
      <c r="R109" s="7"/>
      <c r="S109" s="7"/>
      <c r="T109"/>
      <c r="U109"/>
      <c r="V109" s="7"/>
      <c r="W109" s="7"/>
      <c r="X109" s="7"/>
    </row>
    <row r="110" spans="1:24" s="2" customFormat="1" ht="18.95" customHeight="1" x14ac:dyDescent="0.25">
      <c r="A110" s="19"/>
      <c r="B110" s="38">
        <v>726467</v>
      </c>
      <c r="C110" s="180"/>
      <c r="D110" s="40">
        <v>1761</v>
      </c>
      <c r="E110" s="94"/>
      <c r="F110" s="35">
        <v>611</v>
      </c>
      <c r="G110" s="35"/>
      <c r="H110" s="35" t="s">
        <v>2382</v>
      </c>
      <c r="I110" s="198"/>
      <c r="J110" s="186"/>
      <c r="K110" s="195"/>
      <c r="L110" s="195">
        <f>+K109-L109</f>
        <v>20619.375475962224</v>
      </c>
      <c r="M110" s="187"/>
      <c r="N110" s="40"/>
      <c r="O110" s="40"/>
      <c r="P110" s="7"/>
      <c r="Q110" s="7"/>
      <c r="R110" s="7"/>
      <c r="S110" s="7"/>
      <c r="T110"/>
      <c r="U110"/>
      <c r="V110" s="7"/>
      <c r="W110" s="7"/>
      <c r="X110" s="7"/>
    </row>
    <row r="111" spans="1:24" s="2" customFormat="1" ht="18.95" customHeight="1" x14ac:dyDescent="0.25">
      <c r="A111" s="19"/>
      <c r="B111" s="38">
        <v>726467</v>
      </c>
      <c r="C111" s="180"/>
      <c r="D111" s="40">
        <v>2812</v>
      </c>
      <c r="E111" s="94"/>
      <c r="F111" s="35">
        <v>611</v>
      </c>
      <c r="G111" s="35"/>
      <c r="H111" s="35" t="s">
        <v>2382</v>
      </c>
      <c r="I111" s="198"/>
      <c r="J111" s="186"/>
      <c r="K111" s="195"/>
      <c r="L111" s="195">
        <f>-L110-L109</f>
        <v>-22619.375475962224</v>
      </c>
      <c r="M111" s="187"/>
      <c r="N111" s="40"/>
      <c r="O111" s="40"/>
      <c r="P111" s="7"/>
      <c r="Q111" s="7"/>
      <c r="R111" s="7"/>
      <c r="S111" s="7"/>
      <c r="T111"/>
      <c r="U111"/>
      <c r="V111" s="7"/>
      <c r="W111" s="7"/>
      <c r="X111" s="7"/>
    </row>
    <row r="112" spans="1:24" s="2" customFormat="1" ht="18.95" customHeight="1" x14ac:dyDescent="0.25">
      <c r="A112" s="13">
        <v>504</v>
      </c>
      <c r="B112" s="38">
        <v>726504</v>
      </c>
      <c r="C112" s="16" t="s">
        <v>423</v>
      </c>
      <c r="D112" s="41">
        <v>2812</v>
      </c>
      <c r="E112" s="13" t="s">
        <v>784</v>
      </c>
      <c r="F112" s="35">
        <v>611</v>
      </c>
      <c r="G112" s="35">
        <v>610</v>
      </c>
      <c r="H112" s="35" t="s">
        <v>2371</v>
      </c>
      <c r="I112" s="198" t="s">
        <v>2475</v>
      </c>
      <c r="J112" s="183"/>
      <c r="K112" s="187"/>
      <c r="L112" s="221">
        <f>-M112</f>
        <v>28474.89</v>
      </c>
      <c r="M112" s="185">
        <v>-28474.89</v>
      </c>
      <c r="N112" s="174">
        <v>504</v>
      </c>
      <c r="O112" s="174"/>
      <c r="P112" s="7" t="s">
        <v>11</v>
      </c>
      <c r="Q112" s="7" t="s">
        <v>12</v>
      </c>
      <c r="R112" s="7" t="s">
        <v>23</v>
      </c>
      <c r="S112" s="7">
        <v>21714</v>
      </c>
      <c r="T112" t="str">
        <f>VLOOKUP(S112,'Acct Unit'!D:E,2,FALSE)</f>
        <v>Medicine Administration -TB</v>
      </c>
      <c r="U112">
        <f>VLOOKUP(S112,'Acct Unit'!D:F,3,FALSE)</f>
        <v>10</v>
      </c>
      <c r="V112" s="7" t="s">
        <v>23</v>
      </c>
      <c r="W112" s="7" t="s">
        <v>9</v>
      </c>
      <c r="X112" s="7" t="s">
        <v>424</v>
      </c>
    </row>
    <row r="113" spans="1:24" s="2" customFormat="1" ht="18.95" customHeight="1" x14ac:dyDescent="0.25">
      <c r="A113" s="13"/>
      <c r="B113" s="38"/>
      <c r="C113" s="16"/>
      <c r="D113" s="41" t="s">
        <v>2653</v>
      </c>
      <c r="E113" s="13"/>
      <c r="F113" s="35">
        <v>611</v>
      </c>
      <c r="G113" s="35"/>
      <c r="H113" s="35"/>
      <c r="I113" s="198"/>
      <c r="J113" s="183"/>
      <c r="K113" s="187"/>
      <c r="L113" s="221">
        <f>-L112</f>
        <v>-28474.89</v>
      </c>
      <c r="M113" s="185"/>
      <c r="N113" s="174"/>
      <c r="O113" s="174"/>
      <c r="P113" s="7"/>
      <c r="Q113" s="7"/>
      <c r="R113" s="7"/>
      <c r="S113" s="7"/>
      <c r="T113"/>
      <c r="U113"/>
      <c r="V113" s="7"/>
      <c r="W113" s="7"/>
      <c r="X113" s="7"/>
    </row>
    <row r="114" spans="1:24" s="2" customFormat="1" ht="18.95" customHeight="1" x14ac:dyDescent="0.25">
      <c r="A114" s="19">
        <v>504</v>
      </c>
      <c r="B114" s="38">
        <v>726504</v>
      </c>
      <c r="C114" s="180"/>
      <c r="D114" s="40">
        <v>1760</v>
      </c>
      <c r="E114" s="94" t="s">
        <v>2450</v>
      </c>
      <c r="F114" s="35">
        <v>611</v>
      </c>
      <c r="G114" s="35">
        <v>610</v>
      </c>
      <c r="H114" s="35" t="s">
        <v>2371</v>
      </c>
      <c r="I114" s="198" t="s">
        <v>2475</v>
      </c>
      <c r="J114" s="186">
        <v>15048</v>
      </c>
      <c r="K114" s="195">
        <v>118198.67</v>
      </c>
      <c r="L114" s="195">
        <f>+J114</f>
        <v>15048</v>
      </c>
      <c r="M114" s="187"/>
      <c r="N114" s="40"/>
      <c r="O114" s="40"/>
      <c r="P114" s="7"/>
      <c r="Q114" s="7"/>
      <c r="R114" s="7"/>
      <c r="S114" s="7"/>
      <c r="T114"/>
      <c r="U114"/>
      <c r="V114" s="7"/>
      <c r="W114" s="7"/>
      <c r="X114" s="7"/>
    </row>
    <row r="115" spans="1:24" s="2" customFormat="1" ht="18.95" customHeight="1" x14ac:dyDescent="0.25">
      <c r="A115" s="19"/>
      <c r="B115" s="38">
        <v>726504</v>
      </c>
      <c r="C115" s="180"/>
      <c r="D115" s="40">
        <v>1761</v>
      </c>
      <c r="E115" s="94"/>
      <c r="F115" s="35">
        <v>611</v>
      </c>
      <c r="G115" s="35"/>
      <c r="H115" s="35" t="s">
        <v>2371</v>
      </c>
      <c r="I115" s="198"/>
      <c r="J115" s="186"/>
      <c r="K115" s="195"/>
      <c r="L115" s="195">
        <f>+K114-L114</f>
        <v>103150.67</v>
      </c>
      <c r="M115" s="187"/>
      <c r="N115" s="40"/>
      <c r="O115" s="40"/>
      <c r="P115" s="7"/>
      <c r="Q115" s="7"/>
      <c r="R115" s="7"/>
      <c r="S115" s="7"/>
      <c r="T115"/>
      <c r="U115"/>
      <c r="V115" s="7"/>
      <c r="W115" s="7"/>
      <c r="X115" s="7"/>
    </row>
    <row r="116" spans="1:24" s="2" customFormat="1" ht="18.95" customHeight="1" x14ac:dyDescent="0.25">
      <c r="A116" s="19"/>
      <c r="B116" s="38">
        <v>726504</v>
      </c>
      <c r="C116" s="180"/>
      <c r="D116" s="40">
        <v>2812</v>
      </c>
      <c r="E116" s="94"/>
      <c r="F116" s="35">
        <v>611</v>
      </c>
      <c r="G116" s="35"/>
      <c r="H116" s="35" t="s">
        <v>2371</v>
      </c>
      <c r="I116" s="198"/>
      <c r="J116" s="186"/>
      <c r="K116" s="195"/>
      <c r="L116" s="195">
        <f>-L115-L114</f>
        <v>-118198.67</v>
      </c>
      <c r="M116" s="187"/>
      <c r="N116" s="40"/>
      <c r="O116" s="40"/>
      <c r="P116" s="7"/>
      <c r="Q116" s="7"/>
      <c r="R116" s="7"/>
      <c r="S116" s="7"/>
      <c r="T116"/>
      <c r="U116"/>
      <c r="V116" s="7"/>
      <c r="W116" s="7"/>
      <c r="X116" s="7"/>
    </row>
    <row r="117" spans="1:24" s="2" customFormat="1" ht="18.95" customHeight="1" x14ac:dyDescent="0.25">
      <c r="A117" s="13">
        <v>528</v>
      </c>
      <c r="B117" s="38">
        <v>726528</v>
      </c>
      <c r="C117" s="16" t="s">
        <v>443</v>
      </c>
      <c r="D117" s="41">
        <v>2812</v>
      </c>
      <c r="E117" s="13" t="s">
        <v>793</v>
      </c>
      <c r="F117" s="35">
        <v>611</v>
      </c>
      <c r="G117" s="35">
        <v>610</v>
      </c>
      <c r="H117" s="35" t="s">
        <v>2355</v>
      </c>
      <c r="I117" s="198" t="s">
        <v>2475</v>
      </c>
      <c r="J117" s="183"/>
      <c r="K117" s="187"/>
      <c r="L117" s="221">
        <f>-M117</f>
        <v>276113.73</v>
      </c>
      <c r="M117" s="185">
        <v>-276113.73</v>
      </c>
      <c r="N117" s="174">
        <v>528</v>
      </c>
      <c r="O117" s="174"/>
      <c r="P117" s="7" t="s">
        <v>445</v>
      </c>
      <c r="Q117" s="7" t="s">
        <v>446</v>
      </c>
      <c r="R117" s="7" t="s">
        <v>23</v>
      </c>
      <c r="S117" s="7">
        <v>15942</v>
      </c>
      <c r="T117" t="str">
        <f>VLOOKUP(S117,'Acct Unit'!D:E,2,FALSE)</f>
        <v>Div of Radiology -TB</v>
      </c>
      <c r="U117">
        <f>VLOOKUP(S117,'Acct Unit'!D:F,3,FALSE)</f>
        <v>10</v>
      </c>
      <c r="V117" s="7" t="s">
        <v>23</v>
      </c>
      <c r="W117" s="7" t="s">
        <v>9</v>
      </c>
      <c r="X117" s="7" t="s">
        <v>444</v>
      </c>
    </row>
    <row r="118" spans="1:24" s="2" customFormat="1" ht="18.95" customHeight="1" x14ac:dyDescent="0.25">
      <c r="A118" s="13"/>
      <c r="B118" s="38"/>
      <c r="C118" s="16"/>
      <c r="D118" s="41" t="s">
        <v>2653</v>
      </c>
      <c r="E118" s="13"/>
      <c r="F118" s="35">
        <v>611</v>
      </c>
      <c r="G118" s="35"/>
      <c r="H118" s="35"/>
      <c r="I118" s="198"/>
      <c r="J118" s="183"/>
      <c r="K118" s="187"/>
      <c r="L118" s="221">
        <f>-L117</f>
        <v>-276113.73</v>
      </c>
      <c r="M118" s="185"/>
      <c r="N118" s="174"/>
      <c r="O118" s="174"/>
      <c r="P118" s="7"/>
      <c r="Q118" s="7"/>
      <c r="R118" s="7"/>
      <c r="S118" s="7"/>
      <c r="T118"/>
      <c r="U118"/>
      <c r="V118" s="7"/>
      <c r="W118" s="7"/>
      <c r="X118" s="7"/>
    </row>
    <row r="119" spans="1:24" s="2" customFormat="1" ht="18.95" customHeight="1" x14ac:dyDescent="0.25">
      <c r="A119" s="19">
        <v>528</v>
      </c>
      <c r="B119" s="38">
        <v>726528</v>
      </c>
      <c r="C119" s="180"/>
      <c r="D119" s="40">
        <v>1760</v>
      </c>
      <c r="E119" s="215" t="s">
        <v>2495</v>
      </c>
      <c r="F119" s="35">
        <v>611</v>
      </c>
      <c r="G119" s="35">
        <v>610</v>
      </c>
      <c r="H119" s="35" t="s">
        <v>2355</v>
      </c>
      <c r="I119" s="198" t="s">
        <v>2475</v>
      </c>
      <c r="J119" s="186">
        <v>20500</v>
      </c>
      <c r="K119" s="195">
        <v>86698.400068220697</v>
      </c>
      <c r="L119" s="195">
        <f>+J119</f>
        <v>20500</v>
      </c>
      <c r="M119" s="187"/>
      <c r="N119" s="40"/>
      <c r="O119" s="40"/>
      <c r="P119" s="7"/>
      <c r="Q119" s="7"/>
      <c r="R119" s="7"/>
      <c r="S119" s="7"/>
      <c r="T119"/>
      <c r="U119"/>
      <c r="V119" s="7"/>
      <c r="W119" s="7"/>
      <c r="X119" s="7"/>
    </row>
    <row r="120" spans="1:24" s="2" customFormat="1" ht="18.95" customHeight="1" x14ac:dyDescent="0.25">
      <c r="A120" s="19"/>
      <c r="B120" s="38">
        <v>726528</v>
      </c>
      <c r="C120" s="180"/>
      <c r="D120" s="40">
        <v>1761</v>
      </c>
      <c r="E120" s="215"/>
      <c r="F120" s="35">
        <v>611</v>
      </c>
      <c r="G120" s="35"/>
      <c r="H120" s="35" t="s">
        <v>2355</v>
      </c>
      <c r="I120" s="198"/>
      <c r="J120" s="186"/>
      <c r="K120" s="195"/>
      <c r="L120" s="195">
        <f>+K119-L119</f>
        <v>66198.400068220697</v>
      </c>
      <c r="M120" s="187"/>
      <c r="N120" s="40"/>
      <c r="O120" s="40"/>
      <c r="P120" s="7"/>
      <c r="Q120" s="7"/>
      <c r="R120" s="7"/>
      <c r="S120" s="7"/>
      <c r="T120"/>
      <c r="U120"/>
      <c r="V120" s="7"/>
      <c r="W120" s="7"/>
      <c r="X120" s="7"/>
    </row>
    <row r="121" spans="1:24" s="2" customFormat="1" ht="18.95" customHeight="1" x14ac:dyDescent="0.25">
      <c r="A121" s="19"/>
      <c r="B121" s="38">
        <v>726528</v>
      </c>
      <c r="C121" s="180"/>
      <c r="D121" s="40">
        <v>2812</v>
      </c>
      <c r="E121" s="215"/>
      <c r="F121" s="35">
        <v>611</v>
      </c>
      <c r="G121" s="35"/>
      <c r="H121" s="35" t="s">
        <v>2355</v>
      </c>
      <c r="I121" s="198"/>
      <c r="J121" s="186"/>
      <c r="K121" s="195"/>
      <c r="L121" s="195">
        <f>-L120-L119</f>
        <v>-86698.400068220697</v>
      </c>
      <c r="M121" s="187"/>
      <c r="N121" s="40"/>
      <c r="O121" s="40"/>
      <c r="P121" s="7"/>
      <c r="Q121" s="7"/>
      <c r="R121" s="7"/>
      <c r="S121" s="7"/>
      <c r="T121"/>
      <c r="U121"/>
      <c r="V121" s="7"/>
      <c r="W121" s="7"/>
      <c r="X121" s="7"/>
    </row>
    <row r="122" spans="1:24" s="2" customFormat="1" ht="18.95" customHeight="1" x14ac:dyDescent="0.25">
      <c r="A122" s="13">
        <v>700</v>
      </c>
      <c r="B122" s="38">
        <v>726700</v>
      </c>
      <c r="C122" s="16" t="s">
        <v>542</v>
      </c>
      <c r="D122" s="41">
        <v>2812</v>
      </c>
      <c r="E122" s="13" t="s">
        <v>819</v>
      </c>
      <c r="F122" s="35">
        <v>611</v>
      </c>
      <c r="G122" s="35">
        <v>610</v>
      </c>
      <c r="H122" s="35" t="s">
        <v>2336</v>
      </c>
      <c r="I122" s="198" t="s">
        <v>2475</v>
      </c>
      <c r="J122" s="183"/>
      <c r="K122" s="187"/>
      <c r="L122" s="221">
        <f>-M122</f>
        <v>562891.56000000006</v>
      </c>
      <c r="M122" s="185">
        <v>-562891.56000000006</v>
      </c>
      <c r="N122" s="174">
        <v>700</v>
      </c>
      <c r="O122" s="174"/>
      <c r="P122" s="7" t="s">
        <v>164</v>
      </c>
      <c r="Q122" s="7" t="s">
        <v>214</v>
      </c>
      <c r="R122" s="18" t="s">
        <v>8</v>
      </c>
      <c r="S122" s="7">
        <v>10452</v>
      </c>
      <c r="T122" t="str">
        <f>VLOOKUP(S122,'Acct Unit'!D:E,2,FALSE)</f>
        <v>Development Office -PA</v>
      </c>
      <c r="U122">
        <f>VLOOKUP(S122,'Acct Unit'!D:F,3,FALSE)</f>
        <v>80</v>
      </c>
      <c r="V122" s="18" t="s">
        <v>8</v>
      </c>
      <c r="W122" s="17"/>
      <c r="X122" s="17"/>
    </row>
    <row r="123" spans="1:24" s="2" customFormat="1" ht="18.95" customHeight="1" x14ac:dyDescent="0.25">
      <c r="A123" s="13"/>
      <c r="B123" s="38"/>
      <c r="C123" s="16"/>
      <c r="D123" s="41" t="s">
        <v>2653</v>
      </c>
      <c r="E123" s="13"/>
      <c r="F123" s="35">
        <v>611</v>
      </c>
      <c r="G123" s="35"/>
      <c r="H123" s="35"/>
      <c r="I123" s="198"/>
      <c r="J123" s="183"/>
      <c r="K123" s="187"/>
      <c r="L123" s="221">
        <f>-L122</f>
        <v>-562891.56000000006</v>
      </c>
      <c r="M123" s="185"/>
      <c r="N123" s="174"/>
      <c r="O123" s="174"/>
      <c r="P123" s="7"/>
      <c r="Q123" s="7"/>
      <c r="R123" s="18"/>
      <c r="S123" s="7"/>
      <c r="T123"/>
      <c r="U123"/>
      <c r="V123" s="18"/>
      <c r="W123" s="17"/>
      <c r="X123" s="17"/>
    </row>
    <row r="124" spans="1:24" s="2" customFormat="1" ht="18.95" customHeight="1" x14ac:dyDescent="0.25">
      <c r="A124" s="19">
        <v>700</v>
      </c>
      <c r="B124" s="38">
        <v>726700</v>
      </c>
      <c r="C124" s="180"/>
      <c r="D124" s="40">
        <v>1760</v>
      </c>
      <c r="E124" s="215" t="s">
        <v>2496</v>
      </c>
      <c r="F124" s="35">
        <v>611</v>
      </c>
      <c r="G124" s="35">
        <v>610</v>
      </c>
      <c r="H124" s="35" t="s">
        <v>2336</v>
      </c>
      <c r="I124" s="198" t="s">
        <v>2475</v>
      </c>
      <c r="J124" s="186">
        <v>107613</v>
      </c>
      <c r="K124" s="195">
        <v>449848.5550767965</v>
      </c>
      <c r="L124" s="195">
        <f>+J124</f>
        <v>107613</v>
      </c>
      <c r="M124" s="187"/>
      <c r="N124" s="40"/>
      <c r="O124" s="40"/>
      <c r="P124" s="7"/>
      <c r="Q124" s="7"/>
      <c r="R124" s="7"/>
      <c r="S124" s="7"/>
      <c r="T124"/>
      <c r="U124"/>
      <c r="V124" s="7"/>
      <c r="W124" s="7"/>
      <c r="X124" s="7"/>
    </row>
    <row r="125" spans="1:24" s="2" customFormat="1" ht="18.95" customHeight="1" x14ac:dyDescent="0.25">
      <c r="A125" s="19"/>
      <c r="B125" s="38">
        <v>726700</v>
      </c>
      <c r="C125" s="180"/>
      <c r="D125" s="40">
        <v>1761</v>
      </c>
      <c r="E125" s="215"/>
      <c r="F125" s="35">
        <v>611</v>
      </c>
      <c r="G125" s="35"/>
      <c r="H125" s="35" t="s">
        <v>2336</v>
      </c>
      <c r="I125" s="198"/>
      <c r="J125" s="186"/>
      <c r="K125" s="195"/>
      <c r="L125" s="195">
        <f>+K124-L124</f>
        <v>342235.5550767965</v>
      </c>
      <c r="M125" s="187"/>
      <c r="N125" s="40"/>
      <c r="O125" s="40"/>
      <c r="P125" s="7"/>
      <c r="Q125" s="7"/>
      <c r="R125" s="7"/>
      <c r="S125" s="7"/>
      <c r="T125"/>
      <c r="U125"/>
      <c r="V125" s="7"/>
      <c r="W125" s="7"/>
      <c r="X125" s="7"/>
    </row>
    <row r="126" spans="1:24" s="2" customFormat="1" ht="18.95" customHeight="1" x14ac:dyDescent="0.25">
      <c r="A126" s="19"/>
      <c r="B126" s="38">
        <v>726700</v>
      </c>
      <c r="C126" s="180"/>
      <c r="D126" s="40">
        <v>2812</v>
      </c>
      <c r="E126" s="215"/>
      <c r="F126" s="35">
        <v>611</v>
      </c>
      <c r="G126" s="35"/>
      <c r="H126" s="35" t="s">
        <v>2336</v>
      </c>
      <c r="I126" s="198"/>
      <c r="J126" s="186"/>
      <c r="K126" s="195"/>
      <c r="L126" s="195">
        <f>-L125-L124</f>
        <v>-449848.5550767965</v>
      </c>
      <c r="M126" s="187"/>
      <c r="N126" s="40"/>
      <c r="O126" s="40"/>
      <c r="P126" s="7"/>
      <c r="Q126" s="7"/>
      <c r="R126" s="7"/>
      <c r="S126" s="7"/>
      <c r="T126"/>
      <c r="U126"/>
      <c r="V126" s="7"/>
      <c r="W126" s="7"/>
      <c r="X126" s="7"/>
    </row>
    <row r="127" spans="1:24" s="2" customFormat="1" ht="18.95" customHeight="1" x14ac:dyDescent="0.25">
      <c r="A127" s="12">
        <v>777</v>
      </c>
      <c r="B127" s="38">
        <v>726777</v>
      </c>
      <c r="C127" s="16" t="s">
        <v>544</v>
      </c>
      <c r="D127" s="41">
        <v>2812</v>
      </c>
      <c r="E127" s="12" t="s">
        <v>821</v>
      </c>
      <c r="F127" s="35">
        <v>611</v>
      </c>
      <c r="G127" s="35">
        <v>610</v>
      </c>
      <c r="H127" s="35" t="s">
        <v>2382</v>
      </c>
      <c r="I127" s="198" t="s">
        <v>2475</v>
      </c>
      <c r="J127" s="183"/>
      <c r="K127" s="187"/>
      <c r="L127" s="221">
        <f>-M127</f>
        <v>149456.5</v>
      </c>
      <c r="M127" s="185">
        <v>-149456.5</v>
      </c>
      <c r="N127" s="174">
        <v>777</v>
      </c>
      <c r="O127" s="174"/>
      <c r="P127" s="7" t="s">
        <v>127</v>
      </c>
      <c r="Q127" s="7" t="s">
        <v>128</v>
      </c>
      <c r="R127" s="7" t="s">
        <v>23</v>
      </c>
      <c r="S127" s="7">
        <v>15900</v>
      </c>
      <c r="T127" t="str">
        <f>VLOOKUP(S127,'Acct Unit'!D:E,2,FALSE)</f>
        <v>Admin Educ Center -TB</v>
      </c>
      <c r="U127">
        <f>VLOOKUP(S127,'Acct Unit'!D:F,3,FALSE)</f>
        <v>10</v>
      </c>
      <c r="V127" s="7" t="s">
        <v>23</v>
      </c>
      <c r="W127" s="7" t="s">
        <v>9</v>
      </c>
      <c r="X127" s="7" t="s">
        <v>547</v>
      </c>
    </row>
    <row r="128" spans="1:24" s="2" customFormat="1" ht="18.95" customHeight="1" x14ac:dyDescent="0.25">
      <c r="A128" s="12"/>
      <c r="B128" s="38"/>
      <c r="C128" s="16"/>
      <c r="D128" s="41" t="s">
        <v>2653</v>
      </c>
      <c r="E128" s="12"/>
      <c r="F128" s="35">
        <v>611</v>
      </c>
      <c r="G128" s="35"/>
      <c r="H128" s="35"/>
      <c r="I128" s="198"/>
      <c r="J128" s="183"/>
      <c r="K128" s="187"/>
      <c r="L128" s="221">
        <f>-L127</f>
        <v>-149456.5</v>
      </c>
      <c r="M128" s="185"/>
      <c r="N128" s="174"/>
      <c r="O128" s="174"/>
      <c r="P128" s="7"/>
      <c r="Q128" s="7"/>
      <c r="R128" s="7"/>
      <c r="S128" s="7"/>
      <c r="T128"/>
      <c r="U128"/>
      <c r="V128" s="7"/>
      <c r="W128" s="7"/>
      <c r="X128" s="7"/>
    </row>
    <row r="129" spans="1:24" s="2" customFormat="1" ht="18.95" customHeight="1" x14ac:dyDescent="0.25">
      <c r="A129" s="19">
        <v>777</v>
      </c>
      <c r="B129" s="38">
        <v>726777</v>
      </c>
      <c r="C129" s="180"/>
      <c r="D129" s="40">
        <v>1760</v>
      </c>
      <c r="E129" s="215" t="s">
        <v>2416</v>
      </c>
      <c r="F129" s="35">
        <v>611</v>
      </c>
      <c r="G129" s="35">
        <v>610</v>
      </c>
      <c r="H129" s="35" t="s">
        <v>2382</v>
      </c>
      <c r="I129" s="198" t="s">
        <v>2475</v>
      </c>
      <c r="J129" s="186">
        <v>25000</v>
      </c>
      <c r="K129" s="195">
        <v>190997.6697445777</v>
      </c>
      <c r="L129" s="195">
        <f>+J129</f>
        <v>25000</v>
      </c>
      <c r="M129" s="187"/>
      <c r="N129" s="40"/>
      <c r="O129" s="40"/>
      <c r="P129" s="7"/>
      <c r="Q129" s="7"/>
      <c r="R129" s="7"/>
      <c r="S129" s="7"/>
      <c r="T129"/>
      <c r="U129"/>
      <c r="V129" s="7"/>
      <c r="W129" s="7"/>
      <c r="X129" s="7"/>
    </row>
    <row r="130" spans="1:24" s="2" customFormat="1" ht="18.95" customHeight="1" x14ac:dyDescent="0.25">
      <c r="A130" s="19"/>
      <c r="B130" s="38">
        <v>726777</v>
      </c>
      <c r="C130" s="180"/>
      <c r="D130" s="40">
        <v>1761</v>
      </c>
      <c r="E130" s="215"/>
      <c r="F130" s="35">
        <v>611</v>
      </c>
      <c r="G130" s="35"/>
      <c r="H130" s="35" t="s">
        <v>2382</v>
      </c>
      <c r="I130" s="198"/>
      <c r="J130" s="186"/>
      <c r="K130" s="195"/>
      <c r="L130" s="195">
        <f>+K129-L129</f>
        <v>165997.6697445777</v>
      </c>
      <c r="M130" s="187"/>
      <c r="N130" s="40"/>
      <c r="O130" s="40"/>
      <c r="P130" s="7"/>
      <c r="Q130" s="7"/>
      <c r="R130" s="7"/>
      <c r="S130" s="7"/>
      <c r="T130"/>
      <c r="U130"/>
      <c r="V130" s="7"/>
      <c r="W130" s="7"/>
      <c r="X130" s="7"/>
    </row>
    <row r="131" spans="1:24" s="2" customFormat="1" ht="18.95" customHeight="1" x14ac:dyDescent="0.25">
      <c r="A131" s="19"/>
      <c r="B131" s="38">
        <v>726777</v>
      </c>
      <c r="C131" s="180"/>
      <c r="D131" s="40">
        <v>2812</v>
      </c>
      <c r="E131" s="215"/>
      <c r="F131" s="35">
        <v>611</v>
      </c>
      <c r="G131" s="35"/>
      <c r="H131" s="35" t="s">
        <v>2382</v>
      </c>
      <c r="I131" s="198"/>
      <c r="J131" s="186"/>
      <c r="K131" s="195"/>
      <c r="L131" s="195">
        <f>-L130-L129</f>
        <v>-190997.6697445777</v>
      </c>
      <c r="M131" s="187"/>
      <c r="N131" s="40"/>
      <c r="O131" s="40"/>
      <c r="P131" s="7"/>
      <c r="Q131" s="7"/>
      <c r="R131" s="7"/>
      <c r="S131" s="7"/>
      <c r="T131"/>
      <c r="U131"/>
      <c r="V131" s="7"/>
      <c r="W131" s="7"/>
      <c r="X131" s="7"/>
    </row>
    <row r="132" spans="1:24" s="2" customFormat="1" ht="18.95" customHeight="1" x14ac:dyDescent="0.25">
      <c r="A132" s="13">
        <v>778</v>
      </c>
      <c r="B132" s="38">
        <v>726778</v>
      </c>
      <c r="C132" s="16" t="s">
        <v>546</v>
      </c>
      <c r="D132" s="41">
        <v>2812</v>
      </c>
      <c r="E132" s="13" t="s">
        <v>822</v>
      </c>
      <c r="F132" s="35">
        <v>611</v>
      </c>
      <c r="G132" s="35">
        <v>610</v>
      </c>
      <c r="H132" s="35" t="s">
        <v>2350</v>
      </c>
      <c r="I132" s="198" t="s">
        <v>2475</v>
      </c>
      <c r="J132" s="183"/>
      <c r="K132" s="187"/>
      <c r="L132" s="221">
        <f>-M132</f>
        <v>46710.53</v>
      </c>
      <c r="M132" s="185">
        <v>-46710.53</v>
      </c>
      <c r="N132" s="174">
        <v>778</v>
      </c>
      <c r="O132" s="174"/>
      <c r="P132" s="7" t="s">
        <v>48</v>
      </c>
      <c r="Q132" s="7" t="s">
        <v>49</v>
      </c>
      <c r="R132" s="10" t="s">
        <v>1001</v>
      </c>
      <c r="S132" s="26">
        <v>20960</v>
      </c>
      <c r="T132" t="str">
        <f>VLOOKUP(S132,'Acct Unit'!D:E,2,FALSE)</f>
        <v>Emergency Department-MG</v>
      </c>
      <c r="U132">
        <f>VLOOKUP(S132,'Acct Unit'!D:F,3,FALSE)</f>
        <v>20</v>
      </c>
      <c r="V132" s="10" t="s">
        <v>1001</v>
      </c>
      <c r="W132" s="17"/>
      <c r="X132" s="17"/>
    </row>
    <row r="133" spans="1:24" s="2" customFormat="1" ht="18.95" customHeight="1" x14ac:dyDescent="0.25">
      <c r="A133" s="13"/>
      <c r="B133" s="38"/>
      <c r="C133" s="16"/>
      <c r="D133" s="41" t="s">
        <v>2653</v>
      </c>
      <c r="E133" s="13"/>
      <c r="F133" s="35">
        <v>611</v>
      </c>
      <c r="G133" s="35"/>
      <c r="H133" s="35"/>
      <c r="I133" s="198"/>
      <c r="J133" s="183"/>
      <c r="K133" s="187"/>
      <c r="L133" s="221">
        <f>-L132</f>
        <v>-46710.53</v>
      </c>
      <c r="M133" s="185"/>
      <c r="N133" s="174"/>
      <c r="O133" s="174"/>
      <c r="P133" s="7"/>
      <c r="Q133" s="7"/>
      <c r="R133" s="10"/>
      <c r="S133" s="26"/>
      <c r="T133"/>
      <c r="U133"/>
      <c r="V133" s="10"/>
      <c r="W133" s="17"/>
      <c r="X133" s="17"/>
    </row>
    <row r="134" spans="1:24" s="2" customFormat="1" ht="18.95" customHeight="1" x14ac:dyDescent="0.25">
      <c r="A134" s="19">
        <v>778</v>
      </c>
      <c r="B134" s="38">
        <v>726778</v>
      </c>
      <c r="C134" s="180"/>
      <c r="D134" s="40">
        <v>1760</v>
      </c>
      <c r="E134" s="215" t="s">
        <v>2497</v>
      </c>
      <c r="F134" s="35">
        <v>611</v>
      </c>
      <c r="G134" s="35">
        <v>610</v>
      </c>
      <c r="H134" s="35" t="s">
        <v>2350</v>
      </c>
      <c r="I134" s="198" t="s">
        <v>2475</v>
      </c>
      <c r="J134" s="186">
        <v>15000</v>
      </c>
      <c r="K134" s="195">
        <v>87955.237165361395</v>
      </c>
      <c r="L134" s="195">
        <f>+J134</f>
        <v>15000</v>
      </c>
      <c r="M134" s="187"/>
      <c r="N134" s="40"/>
      <c r="O134" s="40"/>
      <c r="P134" s="7"/>
      <c r="Q134" s="7"/>
      <c r="R134" s="7"/>
      <c r="S134" s="7"/>
      <c r="T134"/>
      <c r="U134"/>
      <c r="V134" s="7"/>
      <c r="W134" s="7"/>
      <c r="X134" s="7"/>
    </row>
    <row r="135" spans="1:24" s="2" customFormat="1" ht="18.95" customHeight="1" x14ac:dyDescent="0.25">
      <c r="A135" s="19"/>
      <c r="B135" s="38">
        <v>726778</v>
      </c>
      <c r="C135" s="180"/>
      <c r="D135" s="40">
        <v>1761</v>
      </c>
      <c r="E135" s="215"/>
      <c r="F135" s="35">
        <v>611</v>
      </c>
      <c r="G135" s="35"/>
      <c r="H135" s="35" t="s">
        <v>2350</v>
      </c>
      <c r="I135" s="198"/>
      <c r="J135" s="186"/>
      <c r="K135" s="195"/>
      <c r="L135" s="195">
        <f>+K134-L134</f>
        <v>72955.237165361395</v>
      </c>
      <c r="M135" s="187"/>
      <c r="N135" s="40"/>
      <c r="O135" s="40"/>
      <c r="P135" s="7"/>
      <c r="Q135" s="7"/>
      <c r="R135" s="7"/>
      <c r="S135" s="7"/>
      <c r="T135"/>
      <c r="U135"/>
      <c r="V135" s="7"/>
      <c r="W135" s="7"/>
      <c r="X135" s="7"/>
    </row>
    <row r="136" spans="1:24" s="2" customFormat="1" ht="18.95" customHeight="1" x14ac:dyDescent="0.25">
      <c r="A136" s="19"/>
      <c r="B136" s="38">
        <v>726778</v>
      </c>
      <c r="C136" s="180"/>
      <c r="D136" s="40">
        <v>2812</v>
      </c>
      <c r="E136" s="215"/>
      <c r="F136" s="35">
        <v>611</v>
      </c>
      <c r="G136" s="35"/>
      <c r="H136" s="35" t="s">
        <v>2350</v>
      </c>
      <c r="I136" s="198"/>
      <c r="J136" s="186"/>
      <c r="K136" s="195"/>
      <c r="L136" s="195">
        <f>-L135-L134</f>
        <v>-87955.237165361395</v>
      </c>
      <c r="M136" s="187"/>
      <c r="N136" s="40"/>
      <c r="O136" s="40"/>
      <c r="P136" s="7"/>
      <c r="Q136" s="7"/>
      <c r="R136" s="7"/>
      <c r="S136" s="7"/>
      <c r="T136"/>
      <c r="U136"/>
      <c r="V136" s="7"/>
      <c r="W136" s="7"/>
      <c r="X136" s="7"/>
    </row>
    <row r="137" spans="1:24" s="2" customFormat="1" ht="18.95" customHeight="1" x14ac:dyDescent="0.25">
      <c r="A137" s="13">
        <v>981</v>
      </c>
      <c r="B137" s="39">
        <v>726981</v>
      </c>
      <c r="C137" s="16" t="s">
        <v>587</v>
      </c>
      <c r="D137" s="41">
        <v>2812</v>
      </c>
      <c r="E137" s="13" t="s">
        <v>839</v>
      </c>
      <c r="F137" s="35">
        <v>611</v>
      </c>
      <c r="G137" s="35">
        <v>610</v>
      </c>
      <c r="H137" s="35" t="s">
        <v>2387</v>
      </c>
      <c r="I137" s="198" t="s">
        <v>2475</v>
      </c>
      <c r="J137" s="183"/>
      <c r="K137" s="187"/>
      <c r="L137" s="221">
        <f>-M137</f>
        <v>6349.02</v>
      </c>
      <c r="M137" s="185">
        <v>-6349.02</v>
      </c>
      <c r="N137" s="174">
        <v>981</v>
      </c>
      <c r="O137" s="174"/>
      <c r="P137" s="7" t="s">
        <v>120</v>
      </c>
      <c r="Q137" s="7" t="s">
        <v>121</v>
      </c>
      <c r="R137" s="7" t="s">
        <v>23</v>
      </c>
      <c r="S137" s="7">
        <v>20700</v>
      </c>
      <c r="T137" t="str">
        <f>VLOOKUP(S137,'Acct Unit'!D:E,2,FALSE)</f>
        <v>Outpatient - Dental -TB</v>
      </c>
      <c r="U137">
        <f>VLOOKUP(S137,'Acct Unit'!D:F,3,FALSE)</f>
        <v>10</v>
      </c>
      <c r="V137" s="7" t="s">
        <v>23</v>
      </c>
      <c r="W137" s="7" t="s">
        <v>14</v>
      </c>
      <c r="X137" s="7" t="s">
        <v>590</v>
      </c>
    </row>
    <row r="138" spans="1:24" s="2" customFormat="1" ht="18.95" customHeight="1" x14ac:dyDescent="0.25">
      <c r="A138" s="13"/>
      <c r="B138" s="39"/>
      <c r="C138" s="16"/>
      <c r="D138" s="40" t="s">
        <v>2653</v>
      </c>
      <c r="E138" s="13"/>
      <c r="F138" s="35">
        <v>611</v>
      </c>
      <c r="G138" s="35"/>
      <c r="H138" s="35"/>
      <c r="I138" s="198"/>
      <c r="J138" s="183"/>
      <c r="K138" s="187"/>
      <c r="L138" s="221">
        <f>-L137</f>
        <v>-6349.02</v>
      </c>
      <c r="M138" s="185"/>
      <c r="N138" s="174"/>
      <c r="O138" s="174"/>
      <c r="P138" s="7"/>
      <c r="Q138" s="7"/>
      <c r="R138" s="7"/>
      <c r="S138" s="7"/>
      <c r="T138"/>
      <c r="U138"/>
      <c r="V138" s="7"/>
      <c r="W138" s="7"/>
      <c r="X138" s="7"/>
    </row>
    <row r="139" spans="1:24" s="2" customFormat="1" ht="18.95" customHeight="1" x14ac:dyDescent="0.25">
      <c r="A139" s="19">
        <v>981</v>
      </c>
      <c r="B139" s="39">
        <v>726981</v>
      </c>
      <c r="C139" s="180"/>
      <c r="D139" s="40">
        <v>1760</v>
      </c>
      <c r="E139" s="215" t="s">
        <v>2430</v>
      </c>
      <c r="F139" s="35">
        <v>611</v>
      </c>
      <c r="G139" s="35">
        <v>610</v>
      </c>
      <c r="H139" s="35" t="s">
        <v>2387</v>
      </c>
      <c r="I139" s="198" t="s">
        <v>2475</v>
      </c>
      <c r="J139" s="186">
        <v>5152</v>
      </c>
      <c r="K139" s="195">
        <v>60313.234141082001</v>
      </c>
      <c r="L139" s="195">
        <f>+J139</f>
        <v>5152</v>
      </c>
      <c r="M139" s="187"/>
      <c r="N139" s="40"/>
      <c r="O139" s="40"/>
      <c r="P139" s="7"/>
      <c r="Q139" s="7"/>
      <c r="R139" s="7"/>
      <c r="S139" s="7"/>
      <c r="T139"/>
      <c r="U139"/>
      <c r="V139" s="7"/>
      <c r="W139" s="7"/>
      <c r="X139" s="7"/>
    </row>
    <row r="140" spans="1:24" s="2" customFormat="1" ht="18.95" customHeight="1" x14ac:dyDescent="0.25">
      <c r="A140" s="19">
        <v>981</v>
      </c>
      <c r="B140" s="39">
        <v>726981</v>
      </c>
      <c r="C140" s="180"/>
      <c r="D140" s="40">
        <v>1760</v>
      </c>
      <c r="E140" s="215" t="s">
        <v>2441</v>
      </c>
      <c r="F140" s="35">
        <v>611</v>
      </c>
      <c r="G140" s="35">
        <v>610</v>
      </c>
      <c r="H140" s="35" t="s">
        <v>2387</v>
      </c>
      <c r="I140" s="198" t="s">
        <v>2475</v>
      </c>
      <c r="J140" s="186">
        <v>1175</v>
      </c>
      <c r="K140" s="195">
        <v>13822.246932262482</v>
      </c>
      <c r="L140" s="195">
        <f>+J140</f>
        <v>1175</v>
      </c>
      <c r="M140" s="187"/>
      <c r="N140" s="40"/>
      <c r="O140" s="40"/>
      <c r="P140" s="7"/>
      <c r="Q140" s="7"/>
      <c r="R140" s="7"/>
      <c r="S140" s="7"/>
      <c r="T140"/>
      <c r="U140"/>
      <c r="V140" s="7"/>
      <c r="W140" s="7"/>
      <c r="X140" s="7"/>
    </row>
    <row r="141" spans="1:24" s="2" customFormat="1" ht="18.95" customHeight="1" x14ac:dyDescent="0.25">
      <c r="A141" s="19">
        <v>981</v>
      </c>
      <c r="B141" s="39">
        <v>726981</v>
      </c>
      <c r="C141" s="180"/>
      <c r="D141" s="40">
        <v>1760</v>
      </c>
      <c r="E141" s="215" t="s">
        <v>2447</v>
      </c>
      <c r="F141" s="35">
        <v>611</v>
      </c>
      <c r="G141" s="35">
        <v>610</v>
      </c>
      <c r="H141" s="35" t="s">
        <v>2387</v>
      </c>
      <c r="I141" s="198" t="s">
        <v>2475</v>
      </c>
      <c r="J141" s="186">
        <v>500</v>
      </c>
      <c r="K141" s="195">
        <v>6289.5060299095367</v>
      </c>
      <c r="L141" s="195">
        <f>+J141</f>
        <v>500</v>
      </c>
      <c r="M141" s="187"/>
      <c r="N141" s="40"/>
      <c r="O141" s="40"/>
      <c r="P141" s="7"/>
      <c r="Q141" s="7"/>
      <c r="R141" s="7"/>
      <c r="S141" s="7"/>
      <c r="T141"/>
      <c r="U141"/>
      <c r="V141" s="7"/>
      <c r="W141" s="7"/>
      <c r="X141" s="7"/>
    </row>
    <row r="142" spans="1:24" s="2" customFormat="1" ht="18.95" customHeight="1" x14ac:dyDescent="0.25">
      <c r="A142" s="19"/>
      <c r="B142" s="39">
        <v>726981</v>
      </c>
      <c r="C142" s="180"/>
      <c r="D142" s="40">
        <v>1761</v>
      </c>
      <c r="E142" s="215"/>
      <c r="F142" s="35">
        <v>611</v>
      </c>
      <c r="G142" s="35"/>
      <c r="H142" s="35" t="s">
        <v>2387</v>
      </c>
      <c r="I142" s="198"/>
      <c r="J142" s="186"/>
      <c r="K142" s="195"/>
      <c r="L142" s="195">
        <f>+K139-L139</f>
        <v>55161.234141082001</v>
      </c>
      <c r="M142" s="187"/>
      <c r="N142" s="40"/>
      <c r="O142" s="40"/>
      <c r="P142" s="7"/>
      <c r="Q142" s="7"/>
      <c r="R142" s="7"/>
      <c r="S142" s="7"/>
      <c r="T142"/>
      <c r="U142"/>
      <c r="V142" s="7"/>
      <c r="W142" s="7"/>
      <c r="X142" s="7"/>
    </row>
    <row r="143" spans="1:24" s="2" customFormat="1" ht="18.95" customHeight="1" x14ac:dyDescent="0.25">
      <c r="A143" s="19"/>
      <c r="B143" s="39">
        <v>726981</v>
      </c>
      <c r="C143" s="180"/>
      <c r="D143" s="40">
        <v>1761</v>
      </c>
      <c r="E143" s="215"/>
      <c r="F143" s="35">
        <v>611</v>
      </c>
      <c r="G143" s="35"/>
      <c r="H143" s="35" t="s">
        <v>2387</v>
      </c>
      <c r="I143" s="198"/>
      <c r="J143" s="186"/>
      <c r="K143" s="195"/>
      <c r="L143" s="195">
        <f t="shared" ref="L143:L144" si="1">+K140-L140</f>
        <v>12647.246932262482</v>
      </c>
      <c r="M143" s="187"/>
      <c r="N143" s="40"/>
      <c r="O143" s="40"/>
      <c r="P143" s="7"/>
      <c r="Q143" s="7"/>
      <c r="R143" s="7"/>
      <c r="S143" s="7"/>
      <c r="T143"/>
      <c r="U143"/>
      <c r="V143" s="7"/>
      <c r="W143" s="7"/>
      <c r="X143" s="7"/>
    </row>
    <row r="144" spans="1:24" s="2" customFormat="1" ht="18.95" customHeight="1" x14ac:dyDescent="0.25">
      <c r="A144" s="19"/>
      <c r="B144" s="39">
        <v>726981</v>
      </c>
      <c r="C144" s="180"/>
      <c r="D144" s="40">
        <v>1761</v>
      </c>
      <c r="E144" s="215"/>
      <c r="F144" s="35">
        <v>611</v>
      </c>
      <c r="G144" s="35"/>
      <c r="H144" s="35" t="s">
        <v>2387</v>
      </c>
      <c r="I144" s="198"/>
      <c r="J144" s="186"/>
      <c r="K144" s="195"/>
      <c r="L144" s="195">
        <f t="shared" si="1"/>
        <v>5789.5060299095367</v>
      </c>
      <c r="M144" s="187"/>
      <c r="N144" s="40"/>
      <c r="O144" s="40"/>
      <c r="P144" s="7"/>
      <c r="Q144" s="7"/>
      <c r="R144" s="7"/>
      <c r="S144" s="7"/>
      <c r="T144"/>
      <c r="U144"/>
      <c r="V144" s="7"/>
      <c r="W144" s="7"/>
      <c r="X144" s="7"/>
    </row>
    <row r="145" spans="1:24" s="2" customFormat="1" ht="18.95" customHeight="1" x14ac:dyDescent="0.25">
      <c r="A145" s="19"/>
      <c r="B145" s="39">
        <v>726981</v>
      </c>
      <c r="C145" s="180"/>
      <c r="D145" s="40">
        <v>2812</v>
      </c>
      <c r="E145" s="215"/>
      <c r="F145" s="35">
        <v>611</v>
      </c>
      <c r="G145" s="35"/>
      <c r="H145" s="35" t="s">
        <v>2387</v>
      </c>
      <c r="I145" s="198"/>
      <c r="J145" s="186"/>
      <c r="K145" s="195"/>
      <c r="L145" s="195">
        <f>-L142-L141-L140-L139-L143-L144</f>
        <v>-80424.98710325401</v>
      </c>
      <c r="M145" s="187"/>
      <c r="N145" s="40"/>
      <c r="O145" s="40"/>
      <c r="P145" s="7"/>
      <c r="Q145" s="7"/>
      <c r="R145" s="7"/>
      <c r="S145" s="7"/>
      <c r="T145"/>
      <c r="U145"/>
      <c r="V145" s="7"/>
      <c r="W145" s="7"/>
      <c r="X145" s="7"/>
    </row>
    <row r="146" spans="1:24" s="2" customFormat="1" ht="18.95" customHeight="1" x14ac:dyDescent="0.25">
      <c r="A146" s="19">
        <v>9219</v>
      </c>
      <c r="B146" s="38">
        <v>726088</v>
      </c>
      <c r="C146" s="180">
        <v>18593</v>
      </c>
      <c r="D146" s="41">
        <v>2812</v>
      </c>
      <c r="E146" s="19" t="s">
        <v>597</v>
      </c>
      <c r="F146" s="35">
        <v>611</v>
      </c>
      <c r="G146" s="35">
        <v>610</v>
      </c>
      <c r="H146" s="35" t="s">
        <v>2371</v>
      </c>
      <c r="I146" s="198" t="s">
        <v>2475</v>
      </c>
      <c r="J146" s="183"/>
      <c r="K146" s="187"/>
      <c r="L146" s="221">
        <f>-M146</f>
        <v>62068.46</v>
      </c>
      <c r="M146" s="185">
        <v>-62068.46</v>
      </c>
      <c r="N146" s="174">
        <v>9219</v>
      </c>
      <c r="O146" s="174"/>
      <c r="P146" s="7" t="s">
        <v>11</v>
      </c>
      <c r="Q146" s="7" t="s">
        <v>12</v>
      </c>
      <c r="R146" s="7" t="s">
        <v>8</v>
      </c>
      <c r="S146" s="7">
        <v>21714</v>
      </c>
      <c r="T146" t="str">
        <f>VLOOKUP(S146,'Acct Unit'!D:E,2,FALSE)</f>
        <v>Medicine Administration -TB</v>
      </c>
      <c r="U146">
        <f>VLOOKUP(S146,'Acct Unit'!D:F,3,FALSE)</f>
        <v>10</v>
      </c>
      <c r="V146" s="7" t="s">
        <v>8</v>
      </c>
      <c r="W146" s="7" t="s">
        <v>9</v>
      </c>
      <c r="X146" s="7" t="s">
        <v>601</v>
      </c>
    </row>
    <row r="147" spans="1:24" s="2" customFormat="1" ht="18.95" customHeight="1" x14ac:dyDescent="0.25">
      <c r="A147" s="19"/>
      <c r="B147" s="38"/>
      <c r="C147" s="180"/>
      <c r="D147" s="41" t="s">
        <v>2653</v>
      </c>
      <c r="E147" s="19"/>
      <c r="F147" s="35">
        <v>611</v>
      </c>
      <c r="G147" s="35"/>
      <c r="H147" s="35"/>
      <c r="I147" s="198"/>
      <c r="J147" s="183"/>
      <c r="K147" s="187"/>
      <c r="L147" s="221">
        <f>-L146</f>
        <v>-62068.46</v>
      </c>
      <c r="M147" s="185"/>
      <c r="N147" s="174"/>
      <c r="O147" s="174"/>
      <c r="P147" s="7"/>
      <c r="Q147" s="7"/>
      <c r="R147" s="7"/>
      <c r="S147" s="7"/>
      <c r="T147"/>
      <c r="U147"/>
      <c r="V147" s="7"/>
      <c r="W147" s="7"/>
      <c r="X147" s="7"/>
    </row>
    <row r="148" spans="1:24" s="2" customFormat="1" ht="18.95" customHeight="1" x14ac:dyDescent="0.25">
      <c r="A148" s="19">
        <v>9219</v>
      </c>
      <c r="B148" s="38">
        <v>726088</v>
      </c>
      <c r="C148" s="17"/>
      <c r="D148" s="40">
        <v>1760</v>
      </c>
      <c r="E148" s="215" t="s">
        <v>2486</v>
      </c>
      <c r="F148" s="35">
        <v>611</v>
      </c>
      <c r="G148" s="35">
        <v>610</v>
      </c>
      <c r="H148" s="35" t="s">
        <v>2371</v>
      </c>
      <c r="I148" s="198" t="s">
        <v>2475</v>
      </c>
      <c r="J148" s="186">
        <v>86098</v>
      </c>
      <c r="K148" s="195">
        <v>153301.06023921227</v>
      </c>
      <c r="L148" s="195">
        <f>+J148</f>
        <v>86098</v>
      </c>
      <c r="M148" s="193"/>
      <c r="N148" s="42"/>
      <c r="O148" s="42"/>
      <c r="P148" s="17"/>
      <c r="Q148" s="17"/>
      <c r="R148" s="17"/>
      <c r="S148" s="26"/>
      <c r="T148" s="11"/>
      <c r="U148"/>
      <c r="V148" s="17"/>
      <c r="W148" s="17"/>
      <c r="X148" s="17"/>
    </row>
    <row r="149" spans="1:24" s="2" customFormat="1" ht="18.95" customHeight="1" x14ac:dyDescent="0.25">
      <c r="A149" s="19"/>
      <c r="B149" s="38">
        <v>726088</v>
      </c>
      <c r="C149" s="17"/>
      <c r="D149" s="40">
        <v>1761</v>
      </c>
      <c r="E149" s="215"/>
      <c r="F149" s="35">
        <v>611</v>
      </c>
      <c r="G149" s="35"/>
      <c r="H149" s="35" t="s">
        <v>2371</v>
      </c>
      <c r="I149" s="198"/>
      <c r="J149" s="186"/>
      <c r="K149" s="195"/>
      <c r="L149" s="195">
        <f>+K148-L148</f>
        <v>67203.060239212267</v>
      </c>
      <c r="M149" s="193"/>
      <c r="N149" s="42"/>
      <c r="O149" s="42"/>
      <c r="P149" s="17"/>
      <c r="Q149" s="17"/>
      <c r="R149" s="17"/>
      <c r="S149" s="26"/>
      <c r="T149" s="11"/>
      <c r="U149"/>
      <c r="V149" s="17"/>
      <c r="W149" s="17"/>
      <c r="X149" s="17"/>
    </row>
    <row r="150" spans="1:24" s="2" customFormat="1" ht="18.95" customHeight="1" x14ac:dyDescent="0.25">
      <c r="A150" s="19"/>
      <c r="B150" s="38">
        <v>726088</v>
      </c>
      <c r="C150" s="17"/>
      <c r="D150" s="40">
        <v>2812</v>
      </c>
      <c r="E150" s="215"/>
      <c r="F150" s="35">
        <v>611</v>
      </c>
      <c r="G150" s="35"/>
      <c r="H150" s="35" t="s">
        <v>2371</v>
      </c>
      <c r="I150" s="198"/>
      <c r="J150" s="186"/>
      <c r="K150" s="195"/>
      <c r="L150" s="195">
        <f>-L149-L148</f>
        <v>-153301.06023921227</v>
      </c>
      <c r="M150" s="193"/>
      <c r="N150" s="42"/>
      <c r="O150" s="42"/>
      <c r="P150" s="17"/>
      <c r="Q150" s="17"/>
      <c r="R150" s="17"/>
      <c r="S150" s="26"/>
      <c r="T150" s="11"/>
      <c r="U150"/>
      <c r="V150" s="17"/>
      <c r="W150" s="17"/>
      <c r="X150" s="17"/>
    </row>
    <row r="151" spans="1:24" s="2" customFormat="1" ht="18.95" customHeight="1" x14ac:dyDescent="0.25">
      <c r="A151" s="19">
        <v>9229</v>
      </c>
      <c r="B151" s="38">
        <v>726089</v>
      </c>
      <c r="C151" s="180">
        <v>18594</v>
      </c>
      <c r="D151" s="41">
        <v>2812</v>
      </c>
      <c r="E151" s="19" t="s">
        <v>600</v>
      </c>
      <c r="F151" s="35">
        <v>611</v>
      </c>
      <c r="G151" s="35">
        <v>610</v>
      </c>
      <c r="H151" s="35" t="s">
        <v>2371</v>
      </c>
      <c r="I151" s="198" t="s">
        <v>2475</v>
      </c>
      <c r="J151" s="183"/>
      <c r="K151" s="187"/>
      <c r="L151" s="221">
        <f>-M151</f>
        <v>761698.1</v>
      </c>
      <c r="M151" s="185">
        <v>-761698.1</v>
      </c>
      <c r="N151" s="174">
        <v>9229</v>
      </c>
      <c r="O151" s="174"/>
      <c r="P151" s="7" t="s">
        <v>11</v>
      </c>
      <c r="Q151" s="7" t="s">
        <v>12</v>
      </c>
      <c r="R151" s="7" t="s">
        <v>8</v>
      </c>
      <c r="S151" s="7">
        <v>20206</v>
      </c>
      <c r="T151" t="str">
        <f>VLOOKUP(S151,'Acct Unit'!D:E,2,FALSE)</f>
        <v>Cancer Center - C1 -TB</v>
      </c>
      <c r="U151">
        <f>VLOOKUP(S151,'Acct Unit'!D:F,3,FALSE)</f>
        <v>10</v>
      </c>
      <c r="V151" s="7" t="s">
        <v>8</v>
      </c>
      <c r="W151" s="7" t="s">
        <v>598</v>
      </c>
      <c r="X151" s="7" t="s">
        <v>603</v>
      </c>
    </row>
    <row r="152" spans="1:24" s="2" customFormat="1" ht="18.95" customHeight="1" x14ac:dyDescent="0.25">
      <c r="A152" s="19"/>
      <c r="B152" s="38"/>
      <c r="C152" s="180"/>
      <c r="D152" s="41" t="s">
        <v>2653</v>
      </c>
      <c r="E152" s="19"/>
      <c r="F152" s="35">
        <v>611</v>
      </c>
      <c r="G152" s="35"/>
      <c r="H152" s="35"/>
      <c r="I152" s="198"/>
      <c r="J152" s="183"/>
      <c r="K152" s="187"/>
      <c r="L152" s="221">
        <f>-L151</f>
        <v>-761698.1</v>
      </c>
      <c r="M152" s="185"/>
      <c r="N152" s="174"/>
      <c r="O152" s="174"/>
      <c r="P152" s="7"/>
      <c r="Q152" s="7"/>
      <c r="R152" s="7"/>
      <c r="S152" s="7"/>
      <c r="T152"/>
      <c r="U152"/>
      <c r="V152" s="7"/>
      <c r="W152" s="7"/>
      <c r="X152" s="7"/>
    </row>
    <row r="153" spans="1:24" s="2" customFormat="1" ht="18.95" customHeight="1" x14ac:dyDescent="0.25">
      <c r="A153" s="19">
        <v>9229</v>
      </c>
      <c r="B153" s="38">
        <v>726089</v>
      </c>
      <c r="C153" s="17"/>
      <c r="D153" s="40">
        <v>1760</v>
      </c>
      <c r="E153" s="215" t="s">
        <v>2412</v>
      </c>
      <c r="F153" s="35">
        <v>611</v>
      </c>
      <c r="G153" s="35">
        <v>610</v>
      </c>
      <c r="H153" s="35" t="s">
        <v>2371</v>
      </c>
      <c r="I153" s="198" t="s">
        <v>2475</v>
      </c>
      <c r="J153" s="186">
        <v>34969</v>
      </c>
      <c r="K153" s="195">
        <v>1083156.9584516112</v>
      </c>
      <c r="L153" s="195">
        <f>+J153</f>
        <v>34969</v>
      </c>
      <c r="M153" s="194"/>
      <c r="N153" s="38"/>
      <c r="O153" s="38"/>
      <c r="P153" s="17"/>
      <c r="Q153" s="17"/>
      <c r="R153" s="17"/>
      <c r="S153" s="26"/>
      <c r="T153" s="11"/>
      <c r="U153"/>
      <c r="V153" s="17"/>
      <c r="W153" s="17"/>
      <c r="X153" s="17"/>
    </row>
    <row r="154" spans="1:24" s="2" customFormat="1" ht="18.95" customHeight="1" x14ac:dyDescent="0.25">
      <c r="A154" s="19"/>
      <c r="B154" s="38">
        <v>726089</v>
      </c>
      <c r="C154" s="17"/>
      <c r="D154" s="40">
        <v>1761</v>
      </c>
      <c r="E154" s="215"/>
      <c r="F154" s="35">
        <v>611</v>
      </c>
      <c r="G154" s="35"/>
      <c r="H154" s="35" t="s">
        <v>2371</v>
      </c>
      <c r="I154" s="198"/>
      <c r="J154" s="186"/>
      <c r="K154" s="195"/>
      <c r="L154" s="195">
        <f>+K153-L153</f>
        <v>1048187.9584516112</v>
      </c>
      <c r="M154" s="194"/>
      <c r="N154" s="38"/>
      <c r="O154" s="38"/>
      <c r="P154" s="17"/>
      <c r="Q154" s="17"/>
      <c r="R154" s="17"/>
      <c r="S154" s="26"/>
      <c r="T154" s="11"/>
      <c r="U154"/>
      <c r="V154" s="17"/>
      <c r="W154" s="17"/>
      <c r="X154" s="17"/>
    </row>
    <row r="155" spans="1:24" s="2" customFormat="1" ht="18.95" customHeight="1" x14ac:dyDescent="0.25">
      <c r="A155" s="19"/>
      <c r="B155" s="38">
        <v>726089</v>
      </c>
      <c r="C155" s="17"/>
      <c r="D155" s="40">
        <v>2812</v>
      </c>
      <c r="E155" s="215"/>
      <c r="F155" s="35">
        <v>611</v>
      </c>
      <c r="G155" s="35"/>
      <c r="H155" s="35" t="s">
        <v>2371</v>
      </c>
      <c r="I155" s="198"/>
      <c r="J155" s="186"/>
      <c r="K155" s="195"/>
      <c r="L155" s="195">
        <f>-L154-L153</f>
        <v>-1083156.9584516112</v>
      </c>
      <c r="M155" s="194"/>
      <c r="N155" s="38"/>
      <c r="O155" s="38"/>
      <c r="P155" s="17"/>
      <c r="Q155" s="17"/>
      <c r="R155" s="17"/>
      <c r="S155" s="26"/>
      <c r="T155" s="11"/>
      <c r="U155"/>
      <c r="V155" s="17"/>
      <c r="W155" s="17"/>
      <c r="X155" s="17"/>
    </row>
    <row r="156" spans="1:24" s="2" customFormat="1" ht="18.95" customHeight="1" x14ac:dyDescent="0.25">
      <c r="A156" s="19">
        <v>9239</v>
      </c>
      <c r="B156" s="38">
        <v>726090</v>
      </c>
      <c r="C156" s="180">
        <v>18595</v>
      </c>
      <c r="D156" s="41">
        <v>2812</v>
      </c>
      <c r="E156" s="19" t="s">
        <v>602</v>
      </c>
      <c r="F156" s="35">
        <v>611</v>
      </c>
      <c r="G156" s="35">
        <v>610</v>
      </c>
      <c r="H156" s="35" t="s">
        <v>2361</v>
      </c>
      <c r="I156" s="198" t="s">
        <v>2475</v>
      </c>
      <c r="J156" s="183"/>
      <c r="K156" s="187"/>
      <c r="L156" s="221">
        <f>-M156</f>
        <v>574644.69999999995</v>
      </c>
      <c r="M156" s="185">
        <v>-574644.69999999995</v>
      </c>
      <c r="N156" s="174">
        <v>9239</v>
      </c>
      <c r="O156" s="174"/>
      <c r="P156" s="7" t="s">
        <v>16</v>
      </c>
      <c r="Q156" s="7" t="s">
        <v>17</v>
      </c>
      <c r="R156" s="7" t="s">
        <v>8</v>
      </c>
      <c r="S156" s="7">
        <v>24430</v>
      </c>
      <c r="T156" t="str">
        <f>VLOOKUP(S156,'Acct Unit'!D:E,2,FALSE)</f>
        <v>Office For Research Devel -RE</v>
      </c>
      <c r="U156">
        <f>VLOOKUP(S156,'Acct Unit'!D:F,3,FALSE)</f>
        <v>10</v>
      </c>
      <c r="V156" s="7" t="s">
        <v>8</v>
      </c>
      <c r="W156" s="7" t="s">
        <v>598</v>
      </c>
      <c r="X156" s="212" t="s">
        <v>605</v>
      </c>
    </row>
    <row r="157" spans="1:24" s="2" customFormat="1" ht="18.95" customHeight="1" x14ac:dyDescent="0.25">
      <c r="A157" s="19"/>
      <c r="B157" s="38"/>
      <c r="C157" s="180"/>
      <c r="D157" s="41" t="s">
        <v>2653</v>
      </c>
      <c r="E157" s="19"/>
      <c r="F157" s="35">
        <v>611</v>
      </c>
      <c r="G157" s="35"/>
      <c r="H157" s="35"/>
      <c r="I157" s="198"/>
      <c r="J157" s="183"/>
      <c r="K157" s="187"/>
      <c r="L157" s="221">
        <f>-L156</f>
        <v>-574644.69999999995</v>
      </c>
      <c r="M157" s="185"/>
      <c r="N157" s="174"/>
      <c r="O157" s="174"/>
      <c r="P157" s="7"/>
      <c r="Q157" s="7"/>
      <c r="R157" s="7"/>
      <c r="S157" s="7"/>
      <c r="T157"/>
      <c r="U157"/>
      <c r="V157" s="7"/>
      <c r="W157" s="7"/>
      <c r="X157" s="212"/>
    </row>
    <row r="158" spans="1:24" s="2" customFormat="1" ht="18.95" customHeight="1" x14ac:dyDescent="0.25">
      <c r="A158" s="19">
        <v>9239</v>
      </c>
      <c r="B158" s="38">
        <v>726090</v>
      </c>
      <c r="C158" s="17"/>
      <c r="D158" s="40">
        <v>1760</v>
      </c>
      <c r="E158" s="215" t="s">
        <v>2407</v>
      </c>
      <c r="F158" s="35">
        <v>611</v>
      </c>
      <c r="G158" s="35">
        <v>610</v>
      </c>
      <c r="H158" s="35" t="s">
        <v>2361</v>
      </c>
      <c r="I158" s="198" t="s">
        <v>2475</v>
      </c>
      <c r="J158" s="186">
        <v>50947</v>
      </c>
      <c r="K158" s="195">
        <v>439799.84027620166</v>
      </c>
      <c r="L158" s="195">
        <f>+J158</f>
        <v>50947</v>
      </c>
      <c r="M158" s="194"/>
      <c r="N158" s="38"/>
      <c r="O158" s="38"/>
      <c r="P158" s="17"/>
      <c r="Q158" s="17"/>
      <c r="R158" s="17"/>
      <c r="S158" s="26"/>
      <c r="T158" s="11"/>
      <c r="U158"/>
      <c r="V158" s="17"/>
      <c r="W158" s="17"/>
      <c r="X158" s="17"/>
    </row>
    <row r="159" spans="1:24" s="2" customFormat="1" ht="18.95" customHeight="1" x14ac:dyDescent="0.25">
      <c r="A159" s="19"/>
      <c r="B159" s="38">
        <v>726090</v>
      </c>
      <c r="C159" s="17"/>
      <c r="D159" s="40">
        <v>1761</v>
      </c>
      <c r="E159" s="215"/>
      <c r="F159" s="35">
        <v>611</v>
      </c>
      <c r="G159" s="35"/>
      <c r="H159" s="35" t="s">
        <v>2361</v>
      </c>
      <c r="I159" s="198"/>
      <c r="J159" s="186"/>
      <c r="K159" s="195"/>
      <c r="L159" s="195">
        <f>+K158-L158</f>
        <v>388852.84027620166</v>
      </c>
      <c r="M159" s="194"/>
      <c r="N159" s="38"/>
      <c r="O159" s="38"/>
      <c r="P159" s="17"/>
      <c r="Q159" s="17"/>
      <c r="R159" s="17"/>
      <c r="S159" s="26"/>
      <c r="T159" s="11"/>
      <c r="U159"/>
      <c r="V159" s="17"/>
      <c r="W159" s="17"/>
      <c r="X159" s="17"/>
    </row>
    <row r="160" spans="1:24" s="2" customFormat="1" ht="18.95" customHeight="1" x14ac:dyDescent="0.25">
      <c r="A160" s="19"/>
      <c r="B160" s="38">
        <v>726090</v>
      </c>
      <c r="C160" s="17"/>
      <c r="D160" s="40">
        <v>2812</v>
      </c>
      <c r="E160" s="215"/>
      <c r="F160" s="35">
        <v>611</v>
      </c>
      <c r="G160" s="35"/>
      <c r="H160" s="35" t="s">
        <v>2361</v>
      </c>
      <c r="I160" s="198"/>
      <c r="J160" s="186"/>
      <c r="K160" s="195"/>
      <c r="L160" s="195">
        <f>-L159-L158</f>
        <v>-439799.84027620166</v>
      </c>
      <c r="M160" s="194"/>
      <c r="N160" s="38"/>
      <c r="O160" s="38"/>
      <c r="P160" s="17"/>
      <c r="Q160" s="17"/>
      <c r="R160" s="17"/>
      <c r="S160" s="26"/>
      <c r="T160" s="11"/>
      <c r="U160"/>
      <c r="V160" s="17"/>
      <c r="W160" s="17"/>
      <c r="X160" s="17"/>
    </row>
    <row r="161" spans="1:24" s="2" customFormat="1" ht="18.95" customHeight="1" x14ac:dyDescent="0.25">
      <c r="A161" s="19">
        <v>9289</v>
      </c>
      <c r="B161" s="38">
        <v>776093</v>
      </c>
      <c r="C161" s="180">
        <v>18597</v>
      </c>
      <c r="D161" s="41">
        <v>2812</v>
      </c>
      <c r="E161" s="19" t="s">
        <v>608</v>
      </c>
      <c r="F161" s="35">
        <v>611</v>
      </c>
      <c r="G161" s="35">
        <v>610</v>
      </c>
      <c r="H161" s="35" t="s">
        <v>2353</v>
      </c>
      <c r="I161" s="198" t="s">
        <v>2475</v>
      </c>
      <c r="J161" s="183"/>
      <c r="K161" s="187"/>
      <c r="L161" s="221">
        <f>-M161</f>
        <v>64308.42</v>
      </c>
      <c r="M161" s="185">
        <v>-64308.42</v>
      </c>
      <c r="N161" s="174">
        <v>9289</v>
      </c>
      <c r="O161" s="174"/>
      <c r="P161" s="7" t="s">
        <v>103</v>
      </c>
      <c r="Q161" s="7" t="s">
        <v>104</v>
      </c>
      <c r="R161" s="7" t="s">
        <v>8</v>
      </c>
      <c r="S161" s="7">
        <v>15930</v>
      </c>
      <c r="T161" t="str">
        <f>VLOOKUP(S161,'Acct Unit'!D:E,2,FALSE)</f>
        <v>Div of Cardiology -TB</v>
      </c>
      <c r="U161">
        <f>VLOOKUP(S161,'Acct Unit'!D:F,3,FALSE)</f>
        <v>10</v>
      </c>
      <c r="V161" s="7" t="s">
        <v>8</v>
      </c>
      <c r="W161" s="7" t="s">
        <v>9</v>
      </c>
      <c r="X161" s="7" t="s">
        <v>611</v>
      </c>
    </row>
    <row r="162" spans="1:24" s="2" customFormat="1" ht="18.95" customHeight="1" x14ac:dyDescent="0.25">
      <c r="A162" s="19"/>
      <c r="B162" s="38"/>
      <c r="C162" s="180"/>
      <c r="D162" s="41" t="s">
        <v>2653</v>
      </c>
      <c r="E162" s="19"/>
      <c r="F162" s="35">
        <v>611</v>
      </c>
      <c r="G162" s="35"/>
      <c r="H162" s="35"/>
      <c r="I162" s="198"/>
      <c r="J162" s="183"/>
      <c r="K162" s="187"/>
      <c r="L162" s="221">
        <f>-L161</f>
        <v>-64308.42</v>
      </c>
      <c r="M162" s="185"/>
      <c r="N162" s="174"/>
      <c r="O162" s="174"/>
      <c r="P162" s="7"/>
      <c r="Q162" s="7"/>
      <c r="R162" s="7"/>
      <c r="S162" s="7"/>
      <c r="T162"/>
      <c r="U162"/>
      <c r="V162" s="7"/>
      <c r="W162" s="7"/>
      <c r="X162" s="7"/>
    </row>
    <row r="163" spans="1:24" s="2" customFormat="1" ht="18.95" customHeight="1" x14ac:dyDescent="0.25">
      <c r="A163" s="19">
        <v>9289</v>
      </c>
      <c r="B163" s="38">
        <v>776093</v>
      </c>
      <c r="C163" s="17"/>
      <c r="D163" s="40">
        <v>1760</v>
      </c>
      <c r="E163" s="215" t="s">
        <v>2442</v>
      </c>
      <c r="F163" s="35">
        <v>611</v>
      </c>
      <c r="G163" s="35">
        <v>610</v>
      </c>
      <c r="H163" s="35" t="s">
        <v>2353</v>
      </c>
      <c r="I163" s="198" t="s">
        <v>2475</v>
      </c>
      <c r="J163" s="186">
        <v>1096</v>
      </c>
      <c r="K163" s="195">
        <v>41461.009116296264</v>
      </c>
      <c r="L163" s="195">
        <f>+J163</f>
        <v>1096</v>
      </c>
      <c r="M163" s="194"/>
      <c r="N163" s="38"/>
      <c r="O163" s="38"/>
      <c r="P163" s="17"/>
      <c r="Q163" s="17"/>
      <c r="R163" s="17"/>
      <c r="S163" s="26"/>
      <c r="T163" s="11"/>
      <c r="U163"/>
      <c r="V163" s="17"/>
      <c r="W163" s="17"/>
      <c r="X163" s="17"/>
    </row>
    <row r="164" spans="1:24" s="2" customFormat="1" ht="18.95" customHeight="1" x14ac:dyDescent="0.25">
      <c r="A164" s="19"/>
      <c r="B164" s="38">
        <v>776093</v>
      </c>
      <c r="C164" s="17"/>
      <c r="D164" s="40">
        <v>1761</v>
      </c>
      <c r="E164" s="215"/>
      <c r="F164" s="35">
        <v>611</v>
      </c>
      <c r="G164" s="35"/>
      <c r="H164" s="35" t="s">
        <v>2353</v>
      </c>
      <c r="I164" s="198"/>
      <c r="J164" s="186"/>
      <c r="K164" s="195"/>
      <c r="L164" s="195">
        <f>+K163-L163</f>
        <v>40365.009116296264</v>
      </c>
      <c r="M164" s="194"/>
      <c r="N164" s="38"/>
      <c r="O164" s="38"/>
      <c r="P164" s="17"/>
      <c r="Q164" s="17"/>
      <c r="R164" s="17"/>
      <c r="S164" s="26"/>
      <c r="T164" s="11"/>
      <c r="U164"/>
      <c r="V164" s="17"/>
      <c r="W164" s="17"/>
      <c r="X164" s="17"/>
    </row>
    <row r="165" spans="1:24" s="2" customFormat="1" ht="18.95" customHeight="1" x14ac:dyDescent="0.25">
      <c r="A165" s="19"/>
      <c r="B165" s="38">
        <v>776093</v>
      </c>
      <c r="C165" s="17"/>
      <c r="D165" s="40">
        <v>2812</v>
      </c>
      <c r="E165" s="215"/>
      <c r="F165" s="35">
        <v>611</v>
      </c>
      <c r="G165" s="35"/>
      <c r="H165" s="35" t="s">
        <v>2353</v>
      </c>
      <c r="I165" s="198"/>
      <c r="J165" s="186"/>
      <c r="K165" s="195"/>
      <c r="L165" s="195">
        <f>-L164-L163</f>
        <v>-41461.009116296264</v>
      </c>
      <c r="M165" s="194"/>
      <c r="N165" s="38"/>
      <c r="O165" s="38"/>
      <c r="P165" s="17"/>
      <c r="Q165" s="17"/>
      <c r="R165" s="17"/>
      <c r="S165" s="26"/>
      <c r="T165" s="11"/>
      <c r="U165"/>
      <c r="V165" s="17"/>
      <c r="W165" s="17"/>
      <c r="X165" s="17"/>
    </row>
    <row r="166" spans="1:24" s="2" customFormat="1" ht="18.95" customHeight="1" x14ac:dyDescent="0.25">
      <c r="A166" s="19">
        <v>9329</v>
      </c>
      <c r="B166" s="38">
        <v>776127</v>
      </c>
      <c r="C166" s="17"/>
      <c r="D166" s="41">
        <v>2812</v>
      </c>
      <c r="E166" s="215"/>
      <c r="F166" s="35">
        <v>611</v>
      </c>
      <c r="G166" s="35">
        <v>610</v>
      </c>
      <c r="H166" s="35" t="s">
        <v>2385</v>
      </c>
      <c r="I166" s="198" t="s">
        <v>2475</v>
      </c>
      <c r="J166" s="186"/>
      <c r="K166" s="195"/>
      <c r="L166" s="221">
        <f>-M166</f>
        <v>0</v>
      </c>
      <c r="M166" s="194">
        <v>0</v>
      </c>
      <c r="N166" s="38">
        <v>9329</v>
      </c>
      <c r="O166" s="38"/>
      <c r="P166" s="17"/>
      <c r="Q166" s="17"/>
      <c r="R166" s="17"/>
      <c r="S166" s="26"/>
      <c r="T166" s="11"/>
      <c r="U166"/>
      <c r="V166" s="17"/>
      <c r="W166" s="17"/>
      <c r="X166" s="17"/>
    </row>
    <row r="167" spans="1:24" s="2" customFormat="1" ht="18.95" customHeight="1" x14ac:dyDescent="0.25">
      <c r="A167" s="19"/>
      <c r="B167" s="38"/>
      <c r="C167" s="17"/>
      <c r="D167" s="41" t="s">
        <v>2653</v>
      </c>
      <c r="E167" s="215"/>
      <c r="F167" s="35">
        <v>611</v>
      </c>
      <c r="G167" s="35"/>
      <c r="H167" s="35"/>
      <c r="I167" s="198"/>
      <c r="J167" s="186"/>
      <c r="K167" s="195"/>
      <c r="L167" s="221">
        <f>-L166</f>
        <v>0</v>
      </c>
      <c r="M167" s="194"/>
      <c r="N167" s="38"/>
      <c r="O167" s="38"/>
      <c r="P167" s="17"/>
      <c r="Q167" s="17"/>
      <c r="R167" s="17"/>
      <c r="S167" s="26"/>
      <c r="T167" s="11"/>
      <c r="U167"/>
      <c r="V167" s="17"/>
      <c r="W167" s="17"/>
      <c r="X167" s="17"/>
    </row>
    <row r="168" spans="1:24" s="2" customFormat="1" ht="18.95" customHeight="1" x14ac:dyDescent="0.25">
      <c r="A168" s="19">
        <v>9329</v>
      </c>
      <c r="B168" s="38">
        <v>776127</v>
      </c>
      <c r="C168" s="17"/>
      <c r="D168" s="40">
        <v>1760</v>
      </c>
      <c r="E168" s="215" t="s">
        <v>2409</v>
      </c>
      <c r="F168" s="35">
        <v>611</v>
      </c>
      <c r="G168" s="35">
        <v>610</v>
      </c>
      <c r="H168" s="35" t="s">
        <v>2385</v>
      </c>
      <c r="I168" s="198" t="s">
        <v>2475</v>
      </c>
      <c r="J168" s="186">
        <v>41999</v>
      </c>
      <c r="K168" s="195">
        <v>13822.166932262484</v>
      </c>
      <c r="L168" s="195">
        <f>+J168</f>
        <v>41999</v>
      </c>
      <c r="M168" s="194"/>
      <c r="N168" s="38"/>
      <c r="O168" s="38"/>
      <c r="P168" s="17"/>
      <c r="Q168" s="17"/>
      <c r="R168" s="17"/>
      <c r="S168" s="26"/>
      <c r="T168" s="11"/>
      <c r="U168"/>
      <c r="V168" s="17"/>
      <c r="W168" s="17"/>
      <c r="X168" s="17"/>
    </row>
    <row r="169" spans="1:24" s="2" customFormat="1" ht="18.95" customHeight="1" x14ac:dyDescent="0.25">
      <c r="A169" s="19"/>
      <c r="B169" s="38">
        <v>776127</v>
      </c>
      <c r="C169" s="17"/>
      <c r="D169" s="40">
        <v>1761</v>
      </c>
      <c r="E169" s="215"/>
      <c r="F169" s="35">
        <v>611</v>
      </c>
      <c r="G169" s="35"/>
      <c r="H169" s="35" t="s">
        <v>2385</v>
      </c>
      <c r="I169" s="198"/>
      <c r="J169" s="186"/>
      <c r="K169" s="195"/>
      <c r="L169" s="195">
        <f>+K168-L168</f>
        <v>-28176.833067737516</v>
      </c>
      <c r="M169" s="194"/>
      <c r="N169" s="38"/>
      <c r="O169" s="38"/>
      <c r="P169" s="17"/>
      <c r="Q169" s="17"/>
      <c r="R169" s="17"/>
      <c r="S169" s="26"/>
      <c r="T169" s="11"/>
      <c r="U169"/>
      <c r="V169" s="17"/>
      <c r="W169" s="17"/>
      <c r="X169" s="17"/>
    </row>
    <row r="170" spans="1:24" s="2" customFormat="1" ht="18.95" customHeight="1" x14ac:dyDescent="0.25">
      <c r="A170" s="19"/>
      <c r="B170" s="38">
        <v>776127</v>
      </c>
      <c r="C170" s="17"/>
      <c r="D170" s="40">
        <v>2812</v>
      </c>
      <c r="E170" s="215"/>
      <c r="F170" s="35">
        <v>611</v>
      </c>
      <c r="G170" s="35"/>
      <c r="H170" s="35" t="s">
        <v>2385</v>
      </c>
      <c r="I170" s="198"/>
      <c r="J170" s="186"/>
      <c r="K170" s="195"/>
      <c r="L170" s="195">
        <f>-L169-L168</f>
        <v>-13822.166932262484</v>
      </c>
      <c r="M170" s="194"/>
      <c r="N170" s="38"/>
      <c r="O170" s="38"/>
      <c r="P170" s="17"/>
      <c r="Q170" s="17"/>
      <c r="R170" s="17"/>
      <c r="S170" s="26"/>
      <c r="T170" s="11"/>
      <c r="U170"/>
      <c r="V170" s="17"/>
      <c r="W170" s="17"/>
      <c r="X170" s="17"/>
    </row>
    <row r="171" spans="1:24" s="2" customFormat="1" ht="18.95" customHeight="1" x14ac:dyDescent="0.25">
      <c r="A171" s="19">
        <v>9339</v>
      </c>
      <c r="B171" s="38">
        <v>776094</v>
      </c>
      <c r="C171" s="180">
        <v>18605</v>
      </c>
      <c r="D171" s="41">
        <v>2812</v>
      </c>
      <c r="E171" s="19" t="s">
        <v>610</v>
      </c>
      <c r="F171" s="35">
        <v>611</v>
      </c>
      <c r="G171" s="35">
        <v>610</v>
      </c>
      <c r="H171" s="35" t="s">
        <v>2353</v>
      </c>
      <c r="I171" s="198" t="s">
        <v>2475</v>
      </c>
      <c r="J171" s="183"/>
      <c r="K171" s="187"/>
      <c r="L171" s="221">
        <f>-M171</f>
        <v>185560.76</v>
      </c>
      <c r="M171" s="185">
        <v>-185560.76</v>
      </c>
      <c r="N171" s="174">
        <v>9339</v>
      </c>
      <c r="O171" s="174"/>
      <c r="P171" s="7" t="s">
        <v>103</v>
      </c>
      <c r="Q171" s="7" t="s">
        <v>104</v>
      </c>
      <c r="R171" s="7" t="s">
        <v>8</v>
      </c>
      <c r="S171" s="7">
        <v>10102</v>
      </c>
      <c r="T171" t="str">
        <f>VLOOKUP(S171,'Acct Unit'!D:E,2,FALSE)</f>
        <v>Admin-Ortho -TB</v>
      </c>
      <c r="U171">
        <f>VLOOKUP(S171,'Acct Unit'!D:F,3,FALSE)</f>
        <v>10</v>
      </c>
      <c r="V171" s="7" t="s">
        <v>8</v>
      </c>
      <c r="W171" s="7" t="s">
        <v>598</v>
      </c>
      <c r="X171" s="7" t="s">
        <v>613</v>
      </c>
    </row>
    <row r="172" spans="1:24" s="2" customFormat="1" ht="18.95" customHeight="1" x14ac:dyDescent="0.25">
      <c r="A172" s="19"/>
      <c r="B172" s="38"/>
      <c r="C172" s="180"/>
      <c r="D172" s="41" t="s">
        <v>2653</v>
      </c>
      <c r="E172" s="19"/>
      <c r="F172" s="35">
        <v>611</v>
      </c>
      <c r="G172" s="35"/>
      <c r="H172" s="35"/>
      <c r="I172" s="198"/>
      <c r="J172" s="183"/>
      <c r="K172" s="187"/>
      <c r="L172" s="221">
        <f>-L171</f>
        <v>-185560.76</v>
      </c>
      <c r="M172" s="185"/>
      <c r="N172" s="174"/>
      <c r="O172" s="174"/>
      <c r="P172" s="7"/>
      <c r="Q172" s="7"/>
      <c r="R172" s="7"/>
      <c r="S172" s="7"/>
      <c r="T172"/>
      <c r="U172"/>
      <c r="V172" s="7"/>
      <c r="W172" s="7"/>
      <c r="X172" s="7"/>
    </row>
    <row r="173" spans="1:24" s="2" customFormat="1" ht="18.95" customHeight="1" x14ac:dyDescent="0.25">
      <c r="A173" s="19">
        <v>9339</v>
      </c>
      <c r="B173" s="38">
        <v>776094</v>
      </c>
      <c r="C173" s="17"/>
      <c r="D173" s="40">
        <v>1760</v>
      </c>
      <c r="E173" s="94" t="s">
        <v>2418</v>
      </c>
      <c r="F173" s="35">
        <v>611</v>
      </c>
      <c r="G173" s="35">
        <v>610</v>
      </c>
      <c r="H173" s="35" t="s">
        <v>2353</v>
      </c>
      <c r="I173" s="198" t="s">
        <v>2475</v>
      </c>
      <c r="J173" s="186">
        <v>20908</v>
      </c>
      <c r="K173" s="189">
        <v>527754.69744156289</v>
      </c>
      <c r="L173" s="195">
        <f>+J173</f>
        <v>20908</v>
      </c>
      <c r="M173" s="194"/>
      <c r="N173" s="38"/>
      <c r="O173" s="38"/>
      <c r="P173" s="17"/>
      <c r="Q173" s="17"/>
      <c r="R173" s="17"/>
      <c r="S173" s="26"/>
      <c r="T173" s="11"/>
      <c r="U173"/>
      <c r="V173" s="17"/>
      <c r="W173" s="17"/>
      <c r="X173" s="17"/>
    </row>
    <row r="174" spans="1:24" s="2" customFormat="1" ht="18.95" customHeight="1" x14ac:dyDescent="0.25">
      <c r="A174" s="19"/>
      <c r="B174" s="38">
        <v>776094</v>
      </c>
      <c r="C174" s="17"/>
      <c r="D174" s="40">
        <v>1761</v>
      </c>
      <c r="E174" s="94"/>
      <c r="F174" s="35">
        <v>611</v>
      </c>
      <c r="G174" s="35"/>
      <c r="H174" s="35" t="s">
        <v>2353</v>
      </c>
      <c r="I174" s="198"/>
      <c r="J174" s="186"/>
      <c r="K174" s="189"/>
      <c r="L174" s="195">
        <f>+K173-L173</f>
        <v>506846.69744156289</v>
      </c>
      <c r="M174" s="194"/>
      <c r="N174" s="38"/>
      <c r="O174" s="38"/>
      <c r="P174" s="17"/>
      <c r="Q174" s="17"/>
      <c r="R174" s="17"/>
      <c r="S174" s="26"/>
      <c r="T174" s="11"/>
      <c r="U174"/>
      <c r="V174" s="17"/>
      <c r="W174" s="17"/>
      <c r="X174" s="17"/>
    </row>
    <row r="175" spans="1:24" s="2" customFormat="1" ht="18.95" customHeight="1" x14ac:dyDescent="0.25">
      <c r="A175" s="19"/>
      <c r="B175" s="38">
        <v>776094</v>
      </c>
      <c r="C175" s="17"/>
      <c r="D175" s="40">
        <v>2812</v>
      </c>
      <c r="E175" s="94"/>
      <c r="F175" s="35">
        <v>611</v>
      </c>
      <c r="G175" s="35"/>
      <c r="H175" s="35" t="s">
        <v>2353</v>
      </c>
      <c r="I175" s="198"/>
      <c r="J175" s="186"/>
      <c r="K175" s="189"/>
      <c r="L175" s="195">
        <f>-L174-L173</f>
        <v>-527754.69744156289</v>
      </c>
      <c r="M175" s="194"/>
      <c r="N175" s="38"/>
      <c r="O175" s="38"/>
      <c r="P175" s="17"/>
      <c r="Q175" s="17"/>
      <c r="R175" s="17"/>
      <c r="S175" s="26"/>
      <c r="T175" s="11"/>
      <c r="U175"/>
      <c r="V175" s="17"/>
      <c r="W175" s="17"/>
      <c r="X175" s="17"/>
    </row>
    <row r="176" spans="1:24" s="2" customFormat="1" ht="18.75" customHeight="1" x14ac:dyDescent="0.25">
      <c r="A176" s="19">
        <v>9379</v>
      </c>
      <c r="B176" s="38">
        <v>776095</v>
      </c>
      <c r="C176" s="180">
        <v>18513</v>
      </c>
      <c r="D176" s="41">
        <v>2812</v>
      </c>
      <c r="E176" s="19" t="s">
        <v>612</v>
      </c>
      <c r="F176" s="35">
        <v>611</v>
      </c>
      <c r="G176" s="35">
        <v>610</v>
      </c>
      <c r="H176" s="35" t="s">
        <v>2338</v>
      </c>
      <c r="I176" s="198" t="s">
        <v>2475</v>
      </c>
      <c r="J176" s="183"/>
      <c r="K176" s="187"/>
      <c r="L176" s="221">
        <f>-M176</f>
        <v>188336.26</v>
      </c>
      <c r="M176" s="185">
        <v>-188336.26</v>
      </c>
      <c r="N176" s="174">
        <v>9379</v>
      </c>
      <c r="O176" s="174"/>
      <c r="P176" s="7" t="s">
        <v>29</v>
      </c>
      <c r="Q176" s="7" t="s">
        <v>30</v>
      </c>
      <c r="R176" s="7" t="s">
        <v>8</v>
      </c>
      <c r="S176" s="7">
        <v>21714</v>
      </c>
      <c r="T176" t="str">
        <f>VLOOKUP(S176,'Acct Unit'!D:E,2,FALSE)</f>
        <v>Medicine Administration -TB</v>
      </c>
      <c r="U176">
        <f>VLOOKUP(S176,'Acct Unit'!D:F,3,FALSE)</f>
        <v>10</v>
      </c>
      <c r="V176" s="7" t="s">
        <v>8</v>
      </c>
      <c r="W176" s="7" t="s">
        <v>598</v>
      </c>
      <c r="X176" s="212" t="s">
        <v>615</v>
      </c>
    </row>
    <row r="177" spans="1:24" s="2" customFormat="1" ht="18.75" customHeight="1" x14ac:dyDescent="0.25">
      <c r="A177" s="19"/>
      <c r="B177" s="38"/>
      <c r="C177" s="180"/>
      <c r="D177" s="41" t="s">
        <v>2653</v>
      </c>
      <c r="E177" s="19"/>
      <c r="F177" s="35">
        <v>611</v>
      </c>
      <c r="G177" s="35"/>
      <c r="H177" s="35"/>
      <c r="I177" s="198"/>
      <c r="J177" s="183"/>
      <c r="K177" s="187"/>
      <c r="L177" s="221">
        <f>-L176</f>
        <v>-188336.26</v>
      </c>
      <c r="M177" s="185"/>
      <c r="N177" s="174"/>
      <c r="O177" s="174"/>
      <c r="P177" s="7"/>
      <c r="Q177" s="7"/>
      <c r="R177" s="7"/>
      <c r="S177" s="7"/>
      <c r="T177"/>
      <c r="U177"/>
      <c r="V177" s="7"/>
      <c r="W177" s="7"/>
      <c r="X177" s="212"/>
    </row>
    <row r="178" spans="1:24" s="2" customFormat="1" ht="18.95" customHeight="1" x14ac:dyDescent="0.25">
      <c r="A178" s="19">
        <v>9379</v>
      </c>
      <c r="B178" s="38">
        <v>776095</v>
      </c>
      <c r="C178" s="17"/>
      <c r="D178" s="40">
        <v>1760</v>
      </c>
      <c r="E178" s="94" t="s">
        <v>2403</v>
      </c>
      <c r="F178" s="35">
        <v>611</v>
      </c>
      <c r="G178" s="35">
        <v>610</v>
      </c>
      <c r="H178" s="35" t="s">
        <v>2338</v>
      </c>
      <c r="I178" s="198" t="s">
        <v>2475</v>
      </c>
      <c r="J178" s="186">
        <v>158958</v>
      </c>
      <c r="K178" s="195">
        <v>262621.40746388637</v>
      </c>
      <c r="L178" s="195">
        <f>+J178</f>
        <v>158958</v>
      </c>
      <c r="M178" s="194"/>
      <c r="N178" s="38"/>
      <c r="O178" s="38"/>
      <c r="P178" s="17"/>
      <c r="Q178" s="17"/>
      <c r="R178" s="17"/>
      <c r="S178" s="26"/>
      <c r="T178" s="11"/>
      <c r="U178"/>
      <c r="V178" s="17"/>
      <c r="W178" s="17"/>
      <c r="X178" s="17"/>
    </row>
    <row r="179" spans="1:24" s="2" customFormat="1" ht="18.95" customHeight="1" x14ac:dyDescent="0.25">
      <c r="A179" s="19"/>
      <c r="B179" s="38">
        <v>776095</v>
      </c>
      <c r="C179" s="17"/>
      <c r="D179" s="40">
        <v>1761</v>
      </c>
      <c r="E179" s="94"/>
      <c r="F179" s="35">
        <v>611</v>
      </c>
      <c r="G179" s="35"/>
      <c r="H179" s="35" t="s">
        <v>2338</v>
      </c>
      <c r="I179" s="198"/>
      <c r="J179" s="186"/>
      <c r="K179" s="195"/>
      <c r="L179" s="195">
        <f>+K178-L178</f>
        <v>103663.40746388637</v>
      </c>
      <c r="M179" s="194"/>
      <c r="N179" s="38"/>
      <c r="O179" s="38"/>
      <c r="P179" s="17"/>
      <c r="Q179" s="17"/>
      <c r="R179" s="17"/>
      <c r="S179" s="26"/>
      <c r="T179" s="11"/>
      <c r="U179"/>
      <c r="V179" s="17"/>
      <c r="W179" s="17"/>
      <c r="X179" s="17"/>
    </row>
    <row r="180" spans="1:24" s="2" customFormat="1" ht="18.95" customHeight="1" x14ac:dyDescent="0.25">
      <c r="A180" s="19"/>
      <c r="B180" s="38">
        <v>776095</v>
      </c>
      <c r="C180" s="17"/>
      <c r="D180" s="40">
        <v>2812</v>
      </c>
      <c r="E180" s="94"/>
      <c r="F180" s="35">
        <v>611</v>
      </c>
      <c r="G180" s="35"/>
      <c r="H180" s="35" t="s">
        <v>2338</v>
      </c>
      <c r="I180" s="198"/>
      <c r="J180" s="186"/>
      <c r="K180" s="195"/>
      <c r="L180" s="195">
        <f>-L179-L178</f>
        <v>-262621.40746388637</v>
      </c>
      <c r="M180" s="194"/>
      <c r="N180" s="38"/>
      <c r="O180" s="38"/>
      <c r="P180" s="17"/>
      <c r="Q180" s="17"/>
      <c r="R180" s="17"/>
      <c r="S180" s="26"/>
      <c r="T180" s="11"/>
      <c r="U180"/>
      <c r="V180" s="17"/>
      <c r="W180" s="17"/>
      <c r="X180" s="17"/>
    </row>
    <row r="181" spans="1:24" s="2" customFormat="1" ht="18.95" customHeight="1" x14ac:dyDescent="0.25">
      <c r="A181" s="19">
        <v>9429</v>
      </c>
      <c r="B181" s="38">
        <v>776097</v>
      </c>
      <c r="C181" s="180">
        <v>18607</v>
      </c>
      <c r="D181" s="41">
        <v>2812</v>
      </c>
      <c r="E181" s="8" t="s">
        <v>616</v>
      </c>
      <c r="F181" s="35">
        <v>611</v>
      </c>
      <c r="G181" s="35">
        <v>610</v>
      </c>
      <c r="H181" s="35" t="s">
        <v>2351</v>
      </c>
      <c r="I181" s="198" t="s">
        <v>2475</v>
      </c>
      <c r="J181" s="183"/>
      <c r="K181" s="187"/>
      <c r="L181" s="221">
        <f>-M181</f>
        <v>749574</v>
      </c>
      <c r="M181" s="185">
        <v>-749574</v>
      </c>
      <c r="N181" s="174">
        <v>9429</v>
      </c>
      <c r="O181" s="174"/>
      <c r="P181" s="7" t="s">
        <v>60</v>
      </c>
      <c r="Q181" s="7" t="s">
        <v>61</v>
      </c>
      <c r="R181" s="7" t="s">
        <v>8</v>
      </c>
      <c r="S181" s="7">
        <v>21714</v>
      </c>
      <c r="T181" t="str">
        <f>VLOOKUP(S181,'Acct Unit'!D:E,2,FALSE)</f>
        <v>Medicine Administration -TB</v>
      </c>
      <c r="U181">
        <f>VLOOKUP(S181,'Acct Unit'!D:F,3,FALSE)</f>
        <v>10</v>
      </c>
      <c r="V181" s="7" t="s">
        <v>8</v>
      </c>
      <c r="W181" s="7" t="s">
        <v>598</v>
      </c>
      <c r="X181" s="7" t="s">
        <v>619</v>
      </c>
    </row>
    <row r="182" spans="1:24" s="2" customFormat="1" ht="18.95" customHeight="1" x14ac:dyDescent="0.25">
      <c r="A182" s="19"/>
      <c r="B182" s="38"/>
      <c r="C182" s="180"/>
      <c r="D182" s="41" t="s">
        <v>2653</v>
      </c>
      <c r="E182" s="8"/>
      <c r="F182" s="35">
        <v>611</v>
      </c>
      <c r="G182" s="35"/>
      <c r="H182" s="35"/>
      <c r="I182" s="198"/>
      <c r="J182" s="183"/>
      <c r="K182" s="187"/>
      <c r="L182" s="221">
        <f>-L181</f>
        <v>-749574</v>
      </c>
      <c r="M182" s="185"/>
      <c r="N182" s="174"/>
      <c r="O182" s="174"/>
      <c r="P182" s="7"/>
      <c r="Q182" s="7"/>
      <c r="R182" s="7"/>
      <c r="S182" s="7"/>
      <c r="T182"/>
      <c r="U182"/>
      <c r="V182" s="7"/>
      <c r="W182" s="7"/>
      <c r="X182" s="7"/>
    </row>
    <row r="183" spans="1:24" s="2" customFormat="1" ht="18.95" customHeight="1" x14ac:dyDescent="0.25">
      <c r="A183" s="19">
        <v>9429</v>
      </c>
      <c r="B183" s="38">
        <v>776097</v>
      </c>
      <c r="C183" s="17"/>
      <c r="D183" s="40">
        <v>1760</v>
      </c>
      <c r="E183" s="94" t="s">
        <v>2417</v>
      </c>
      <c r="F183" s="35">
        <v>611</v>
      </c>
      <c r="G183" s="35">
        <v>610</v>
      </c>
      <c r="H183" s="35" t="s">
        <v>2351</v>
      </c>
      <c r="I183" s="198" t="s">
        <v>2475</v>
      </c>
      <c r="J183" s="186">
        <v>22734</v>
      </c>
      <c r="K183" s="195">
        <v>1999192.9405719934</v>
      </c>
      <c r="L183" s="195">
        <f>+J183</f>
        <v>22734</v>
      </c>
      <c r="M183" s="194"/>
      <c r="N183" s="38"/>
      <c r="O183" s="38"/>
      <c r="P183" s="17"/>
      <c r="Q183" s="17"/>
      <c r="R183" s="17"/>
      <c r="S183" s="26"/>
      <c r="T183" s="11"/>
      <c r="U183"/>
      <c r="V183" s="17"/>
      <c r="W183" s="17"/>
      <c r="X183" s="17"/>
    </row>
    <row r="184" spans="1:24" s="2" customFormat="1" ht="18.95" customHeight="1" x14ac:dyDescent="0.25">
      <c r="A184" s="19"/>
      <c r="B184" s="38">
        <v>776097</v>
      </c>
      <c r="C184" s="17"/>
      <c r="D184" s="40">
        <v>1761</v>
      </c>
      <c r="E184" s="94"/>
      <c r="F184" s="35">
        <v>611</v>
      </c>
      <c r="G184" s="35"/>
      <c r="H184" s="35" t="s">
        <v>2351</v>
      </c>
      <c r="I184" s="198"/>
      <c r="J184" s="186"/>
      <c r="K184" s="195"/>
      <c r="L184" s="195">
        <f>+K183-L183</f>
        <v>1976458.9405719934</v>
      </c>
      <c r="M184" s="194"/>
      <c r="N184" s="38"/>
      <c r="O184" s="38"/>
      <c r="P184" s="17"/>
      <c r="Q184" s="17"/>
      <c r="R184" s="17"/>
      <c r="S184" s="26"/>
      <c r="T184" s="11"/>
      <c r="U184"/>
      <c r="V184" s="17"/>
      <c r="W184" s="17"/>
      <c r="X184" s="17"/>
    </row>
    <row r="185" spans="1:24" s="2" customFormat="1" ht="18.95" customHeight="1" x14ac:dyDescent="0.25">
      <c r="A185" s="19"/>
      <c r="B185" s="38">
        <v>776097</v>
      </c>
      <c r="C185" s="17"/>
      <c r="D185" s="40">
        <v>2812</v>
      </c>
      <c r="E185" s="94"/>
      <c r="F185" s="35">
        <v>611</v>
      </c>
      <c r="G185" s="35"/>
      <c r="H185" s="35" t="s">
        <v>2351</v>
      </c>
      <c r="I185" s="198"/>
      <c r="J185" s="186"/>
      <c r="K185" s="195"/>
      <c r="L185" s="195">
        <f>-L184-L183</f>
        <v>-1999192.9405719934</v>
      </c>
      <c r="M185" s="194"/>
      <c r="N185" s="38"/>
      <c r="O185" s="38"/>
      <c r="P185" s="17"/>
      <c r="Q185" s="17"/>
      <c r="R185" s="17"/>
      <c r="S185" s="26"/>
      <c r="T185" s="11"/>
      <c r="U185"/>
      <c r="V185" s="17"/>
      <c r="W185" s="17"/>
      <c r="X185" s="17"/>
    </row>
    <row r="186" spans="1:24" s="2" customFormat="1" ht="18.95" customHeight="1" x14ac:dyDescent="0.25">
      <c r="A186" s="19">
        <v>9439</v>
      </c>
      <c r="B186" s="38">
        <v>776098</v>
      </c>
      <c r="C186" s="180">
        <v>18608</v>
      </c>
      <c r="D186" s="41">
        <v>2812</v>
      </c>
      <c r="E186" s="19" t="s">
        <v>618</v>
      </c>
      <c r="F186" s="35">
        <v>611</v>
      </c>
      <c r="G186" s="35">
        <v>610</v>
      </c>
      <c r="H186" s="35" t="s">
        <v>2371</v>
      </c>
      <c r="I186" s="198" t="s">
        <v>2475</v>
      </c>
      <c r="J186" s="183"/>
      <c r="K186" s="187"/>
      <c r="L186" s="221">
        <f>-M186</f>
        <v>61555.74</v>
      </c>
      <c r="M186" s="185">
        <v>-61555.74</v>
      </c>
      <c r="N186" s="174">
        <v>9439</v>
      </c>
      <c r="O186" s="174"/>
      <c r="P186" s="7" t="s">
        <v>11</v>
      </c>
      <c r="Q186" s="7" t="s">
        <v>12</v>
      </c>
      <c r="R186" s="7" t="s">
        <v>8</v>
      </c>
      <c r="S186" s="7">
        <v>15930</v>
      </c>
      <c r="T186" t="str">
        <f>VLOOKUP(S186,'Acct Unit'!D:E,2,FALSE)</f>
        <v>Div of Cardiology -TB</v>
      </c>
      <c r="U186">
        <f>VLOOKUP(S186,'Acct Unit'!D:F,3,FALSE)</f>
        <v>10</v>
      </c>
      <c r="V186" s="7" t="s">
        <v>8</v>
      </c>
      <c r="W186" s="7" t="s">
        <v>9</v>
      </c>
      <c r="X186" s="7" t="s">
        <v>621</v>
      </c>
    </row>
    <row r="187" spans="1:24" s="2" customFormat="1" ht="18.95" customHeight="1" x14ac:dyDescent="0.25">
      <c r="A187" s="19"/>
      <c r="B187" s="38"/>
      <c r="C187" s="180"/>
      <c r="D187" s="41" t="s">
        <v>2653</v>
      </c>
      <c r="E187" s="19"/>
      <c r="F187" s="35">
        <v>611</v>
      </c>
      <c r="G187" s="35"/>
      <c r="H187" s="35"/>
      <c r="I187" s="198"/>
      <c r="J187" s="183"/>
      <c r="K187" s="187"/>
      <c r="L187" s="221">
        <f>-L186</f>
        <v>-61555.74</v>
      </c>
      <c r="M187" s="185"/>
      <c r="N187" s="174"/>
      <c r="O187" s="174"/>
      <c r="P187" s="7"/>
      <c r="Q187" s="7"/>
      <c r="R187" s="7"/>
      <c r="S187" s="7"/>
      <c r="T187"/>
      <c r="U187"/>
      <c r="V187" s="7"/>
      <c r="W187" s="7"/>
      <c r="X187" s="7"/>
    </row>
    <row r="188" spans="1:24" s="2" customFormat="1" ht="18.95" customHeight="1" x14ac:dyDescent="0.25">
      <c r="A188" s="19">
        <v>9439</v>
      </c>
      <c r="B188" s="38">
        <v>776098</v>
      </c>
      <c r="C188" s="17"/>
      <c r="D188" s="40">
        <v>1760</v>
      </c>
      <c r="E188" s="94" t="s">
        <v>2433</v>
      </c>
      <c r="F188" s="35">
        <v>611</v>
      </c>
      <c r="G188" s="35">
        <v>610</v>
      </c>
      <c r="H188" s="35" t="s">
        <v>2371</v>
      </c>
      <c r="I188" s="198" t="s">
        <v>2475</v>
      </c>
      <c r="J188" s="186">
        <v>4748</v>
      </c>
      <c r="K188" s="195">
        <v>285242.08293984859</v>
      </c>
      <c r="L188" s="195">
        <f>+J188</f>
        <v>4748</v>
      </c>
      <c r="M188" s="194"/>
      <c r="N188" s="38"/>
      <c r="O188" s="38"/>
      <c r="P188" s="17"/>
      <c r="Q188" s="17"/>
      <c r="R188" s="17"/>
      <c r="S188" s="26"/>
      <c r="T188" s="11"/>
      <c r="U188"/>
      <c r="V188" s="17"/>
      <c r="W188" s="17"/>
      <c r="X188" s="17"/>
    </row>
    <row r="189" spans="1:24" s="2" customFormat="1" ht="18.95" customHeight="1" x14ac:dyDescent="0.25">
      <c r="A189" s="19"/>
      <c r="B189" s="38">
        <v>776098</v>
      </c>
      <c r="C189" s="17"/>
      <c r="D189" s="40">
        <v>1761</v>
      </c>
      <c r="E189" s="94"/>
      <c r="F189" s="35">
        <v>611</v>
      </c>
      <c r="G189" s="35"/>
      <c r="H189" s="35"/>
      <c r="I189" s="198"/>
      <c r="J189" s="186"/>
      <c r="K189" s="195"/>
      <c r="L189" s="195">
        <f>+K188-L188</f>
        <v>280494.08293984859</v>
      </c>
      <c r="M189" s="194"/>
      <c r="N189" s="38"/>
      <c r="O189" s="38"/>
      <c r="P189" s="17"/>
      <c r="Q189" s="17"/>
      <c r="R189" s="17"/>
      <c r="S189" s="26"/>
      <c r="T189" s="11"/>
      <c r="U189"/>
      <c r="V189" s="17"/>
      <c r="W189" s="17"/>
      <c r="X189" s="17"/>
    </row>
    <row r="190" spans="1:24" s="2" customFormat="1" ht="18.95" customHeight="1" x14ac:dyDescent="0.25">
      <c r="A190" s="19"/>
      <c r="B190" s="38">
        <v>776098</v>
      </c>
      <c r="C190" s="17"/>
      <c r="D190" s="40">
        <v>2812</v>
      </c>
      <c r="E190" s="94"/>
      <c r="F190" s="35">
        <v>611</v>
      </c>
      <c r="G190" s="35"/>
      <c r="H190" s="35"/>
      <c r="I190" s="198"/>
      <c r="J190" s="186"/>
      <c r="K190" s="195"/>
      <c r="L190" s="195">
        <f>-L189-L188</f>
        <v>-285242.08293984859</v>
      </c>
      <c r="M190" s="194"/>
      <c r="N190" s="38"/>
      <c r="O190" s="38"/>
      <c r="P190" s="17"/>
      <c r="Q190" s="17"/>
      <c r="R190" s="17"/>
      <c r="S190" s="26"/>
      <c r="T190" s="11"/>
      <c r="U190"/>
      <c r="V190" s="17"/>
      <c r="W190" s="17"/>
      <c r="X190" s="17"/>
    </row>
    <row r="191" spans="1:24" s="2" customFormat="1" ht="18.95" customHeight="1" x14ac:dyDescent="0.25">
      <c r="A191" s="19">
        <v>9459</v>
      </c>
      <c r="B191" s="38">
        <v>776099</v>
      </c>
      <c r="C191" s="180">
        <v>18609</v>
      </c>
      <c r="D191" s="41">
        <v>2812</v>
      </c>
      <c r="E191" s="19" t="s">
        <v>620</v>
      </c>
      <c r="F191" s="35">
        <v>611</v>
      </c>
      <c r="G191" s="35">
        <v>610</v>
      </c>
      <c r="H191" s="35" t="s">
        <v>2353</v>
      </c>
      <c r="I191" s="198" t="s">
        <v>2475</v>
      </c>
      <c r="J191" s="183"/>
      <c r="K191" s="187"/>
      <c r="L191" s="221">
        <f>-M191</f>
        <v>23129.87</v>
      </c>
      <c r="M191" s="185">
        <v>-23129.87</v>
      </c>
      <c r="N191" s="174">
        <v>9459</v>
      </c>
      <c r="O191" s="174"/>
      <c r="P191" s="7" t="s">
        <v>103</v>
      </c>
      <c r="Q191" s="7" t="s">
        <v>104</v>
      </c>
      <c r="R191" s="7" t="s">
        <v>8</v>
      </c>
      <c r="S191" s="7">
        <v>15938</v>
      </c>
      <c r="T191" t="str">
        <f>VLOOKUP(S191,'Acct Unit'!D:E,2,FALSE)</f>
        <v>Div of Emergency Medicine -TB</v>
      </c>
      <c r="U191">
        <f>VLOOKUP(S191,'Acct Unit'!D:F,3,FALSE)</f>
        <v>10</v>
      </c>
      <c r="V191" s="7" t="s">
        <v>8</v>
      </c>
      <c r="W191" s="7" t="s">
        <v>598</v>
      </c>
      <c r="X191" s="7" t="s">
        <v>623</v>
      </c>
    </row>
    <row r="192" spans="1:24" s="2" customFormat="1" ht="18.95" customHeight="1" x14ac:dyDescent="0.25">
      <c r="A192" s="19"/>
      <c r="B192" s="38"/>
      <c r="C192" s="180"/>
      <c r="D192" s="41" t="s">
        <v>2653</v>
      </c>
      <c r="E192" s="19"/>
      <c r="F192" s="35">
        <v>611</v>
      </c>
      <c r="G192" s="35"/>
      <c r="H192" s="35"/>
      <c r="I192" s="198"/>
      <c r="J192" s="183"/>
      <c r="K192" s="187"/>
      <c r="L192" s="221">
        <f>-L191</f>
        <v>-23129.87</v>
      </c>
      <c r="M192" s="185"/>
      <c r="N192" s="174"/>
      <c r="O192" s="174"/>
      <c r="P192" s="7"/>
      <c r="Q192" s="7"/>
      <c r="R192" s="7"/>
      <c r="S192" s="7"/>
      <c r="T192"/>
      <c r="U192"/>
      <c r="V192" s="7"/>
      <c r="W192" s="7"/>
      <c r="X192" s="7"/>
    </row>
    <row r="193" spans="1:24" s="2" customFormat="1" ht="18.95" customHeight="1" x14ac:dyDescent="0.25">
      <c r="A193" s="19">
        <v>9459</v>
      </c>
      <c r="B193" s="38">
        <v>776099</v>
      </c>
      <c r="C193" s="17"/>
      <c r="D193" s="40">
        <v>1760</v>
      </c>
      <c r="E193" s="94" t="s">
        <v>2431</v>
      </c>
      <c r="F193" s="35">
        <v>611</v>
      </c>
      <c r="G193" s="35">
        <v>610</v>
      </c>
      <c r="H193" s="35" t="s">
        <v>2353</v>
      </c>
      <c r="I193" s="198" t="s">
        <v>2475</v>
      </c>
      <c r="J193" s="186">
        <v>5022</v>
      </c>
      <c r="K193" s="195">
        <v>60313.174141082003</v>
      </c>
      <c r="L193" s="195">
        <f>+J193</f>
        <v>5022</v>
      </c>
      <c r="M193" s="194"/>
      <c r="N193" s="38"/>
      <c r="O193" s="38"/>
      <c r="P193" s="17"/>
      <c r="Q193" s="17"/>
      <c r="R193" s="17"/>
      <c r="S193" s="26"/>
      <c r="T193" s="11"/>
      <c r="U193"/>
      <c r="V193" s="17"/>
      <c r="W193" s="17"/>
      <c r="X193" s="17"/>
    </row>
    <row r="194" spans="1:24" s="2" customFormat="1" ht="18.95" customHeight="1" x14ac:dyDescent="0.25">
      <c r="A194" s="19"/>
      <c r="B194" s="38">
        <v>776099</v>
      </c>
      <c r="C194" s="17"/>
      <c r="D194" s="40">
        <v>1761</v>
      </c>
      <c r="E194" s="94"/>
      <c r="F194" s="35">
        <v>611</v>
      </c>
      <c r="G194" s="35"/>
      <c r="H194" s="35" t="s">
        <v>2353</v>
      </c>
      <c r="I194" s="198"/>
      <c r="J194" s="186"/>
      <c r="K194" s="195"/>
      <c r="L194" s="195">
        <f>+K193-L193</f>
        <v>55291.174141082003</v>
      </c>
      <c r="M194" s="194"/>
      <c r="N194" s="38"/>
      <c r="O194" s="38"/>
      <c r="P194" s="17"/>
      <c r="Q194" s="17"/>
      <c r="R194" s="17"/>
      <c r="S194" s="26"/>
      <c r="T194" s="11"/>
      <c r="U194"/>
      <c r="V194" s="17"/>
      <c r="W194" s="17"/>
      <c r="X194" s="17"/>
    </row>
    <row r="195" spans="1:24" s="2" customFormat="1" ht="18.95" customHeight="1" x14ac:dyDescent="0.25">
      <c r="A195" s="19"/>
      <c r="B195" s="38">
        <v>776099</v>
      </c>
      <c r="C195" s="17"/>
      <c r="D195" s="40">
        <v>2812</v>
      </c>
      <c r="E195" s="94"/>
      <c r="F195" s="35">
        <v>611</v>
      </c>
      <c r="G195" s="35"/>
      <c r="H195" s="35" t="s">
        <v>2353</v>
      </c>
      <c r="I195" s="198"/>
      <c r="J195" s="186"/>
      <c r="K195" s="195"/>
      <c r="L195" s="195">
        <f>-L194-L193</f>
        <v>-60313.174141082003</v>
      </c>
      <c r="M195" s="194"/>
      <c r="N195" s="38"/>
      <c r="O195" s="38"/>
      <c r="P195" s="17"/>
      <c r="Q195" s="17"/>
      <c r="R195" s="17"/>
      <c r="S195" s="26"/>
      <c r="T195" s="11"/>
      <c r="U195"/>
      <c r="V195" s="17"/>
      <c r="W195" s="17"/>
      <c r="X195" s="17"/>
    </row>
    <row r="196" spans="1:24" s="2" customFormat="1" ht="18.95" customHeight="1" x14ac:dyDescent="0.25">
      <c r="A196" s="19">
        <v>9489</v>
      </c>
      <c r="B196" s="38">
        <v>776102</v>
      </c>
      <c r="C196" s="180">
        <v>18610</v>
      </c>
      <c r="D196" s="41">
        <v>2812</v>
      </c>
      <c r="E196" s="19" t="s">
        <v>624</v>
      </c>
      <c r="F196" s="35">
        <v>611</v>
      </c>
      <c r="G196" s="35">
        <v>610</v>
      </c>
      <c r="H196" s="35" t="s">
        <v>2374</v>
      </c>
      <c r="I196" s="198" t="s">
        <v>2475</v>
      </c>
      <c r="J196" s="183"/>
      <c r="K196" s="187"/>
      <c r="L196" s="221">
        <f>-M196</f>
        <v>110793.56</v>
      </c>
      <c r="M196" s="185">
        <v>-110793.56</v>
      </c>
      <c r="N196" s="174">
        <v>9489</v>
      </c>
      <c r="O196" s="174"/>
      <c r="P196" s="7" t="s">
        <v>42</v>
      </c>
      <c r="Q196" s="7" t="s">
        <v>43</v>
      </c>
      <c r="R196" s="7" t="s">
        <v>8</v>
      </c>
      <c r="S196" s="7">
        <v>24430</v>
      </c>
      <c r="T196" t="str">
        <f>VLOOKUP(S196,'Acct Unit'!D:E,2,FALSE)</f>
        <v>Office For Research Devel -RE</v>
      </c>
      <c r="U196">
        <f>VLOOKUP(S196,'Acct Unit'!D:F,3,FALSE)</f>
        <v>10</v>
      </c>
      <c r="V196" s="7" t="s">
        <v>8</v>
      </c>
      <c r="W196" s="7" t="s">
        <v>9</v>
      </c>
      <c r="X196" s="212" t="s">
        <v>627</v>
      </c>
    </row>
    <row r="197" spans="1:24" s="2" customFormat="1" ht="18.95" customHeight="1" x14ac:dyDescent="0.25">
      <c r="A197" s="19"/>
      <c r="B197" s="38"/>
      <c r="C197" s="180"/>
      <c r="D197" s="41" t="s">
        <v>2653</v>
      </c>
      <c r="E197" s="19"/>
      <c r="F197" s="35">
        <v>611</v>
      </c>
      <c r="G197" s="35"/>
      <c r="H197" s="35"/>
      <c r="I197" s="198"/>
      <c r="J197" s="183"/>
      <c r="K197" s="187"/>
      <c r="L197" s="221">
        <f>-L196</f>
        <v>-110793.56</v>
      </c>
      <c r="M197" s="185"/>
      <c r="N197" s="174"/>
      <c r="O197" s="174"/>
      <c r="P197" s="7"/>
      <c r="Q197" s="7"/>
      <c r="R197" s="7"/>
      <c r="S197" s="7"/>
      <c r="T197"/>
      <c r="U197"/>
      <c r="V197" s="7"/>
      <c r="W197" s="7"/>
      <c r="X197" s="212"/>
    </row>
    <row r="198" spans="1:24" s="2" customFormat="1" ht="18.95" customHeight="1" x14ac:dyDescent="0.25">
      <c r="A198" s="19">
        <v>9489</v>
      </c>
      <c r="B198" s="38">
        <v>776102</v>
      </c>
      <c r="C198" s="17"/>
      <c r="D198" s="40">
        <v>1760</v>
      </c>
      <c r="E198" s="94" t="s">
        <v>2421</v>
      </c>
      <c r="F198" s="35">
        <v>611</v>
      </c>
      <c r="G198" s="35">
        <v>610</v>
      </c>
      <c r="H198" s="35" t="s">
        <v>2374</v>
      </c>
      <c r="I198" s="198" t="s">
        <v>2475</v>
      </c>
      <c r="J198" s="186">
        <v>15000</v>
      </c>
      <c r="K198" s="195">
        <v>133192.13811728585</v>
      </c>
      <c r="L198" s="195">
        <f>+J198</f>
        <v>15000</v>
      </c>
      <c r="M198" s="194"/>
      <c r="N198" s="38"/>
      <c r="O198" s="38"/>
      <c r="P198" s="17"/>
      <c r="Q198" s="17"/>
      <c r="R198" s="17"/>
      <c r="S198" s="26"/>
      <c r="T198" s="11"/>
      <c r="U198"/>
      <c r="V198" s="17"/>
      <c r="W198" s="17"/>
      <c r="X198" s="17"/>
    </row>
    <row r="199" spans="1:24" s="2" customFormat="1" ht="18.95" customHeight="1" x14ac:dyDescent="0.25">
      <c r="A199" s="19"/>
      <c r="B199" s="38">
        <v>776102</v>
      </c>
      <c r="C199" s="17"/>
      <c r="D199" s="40">
        <v>1761</v>
      </c>
      <c r="E199" s="94"/>
      <c r="F199" s="35">
        <v>611</v>
      </c>
      <c r="G199" s="35"/>
      <c r="H199" s="35" t="s">
        <v>2374</v>
      </c>
      <c r="I199" s="198"/>
      <c r="J199" s="186"/>
      <c r="K199" s="195"/>
      <c r="L199" s="195">
        <f>+K198-L198</f>
        <v>118192.13811728585</v>
      </c>
      <c r="M199" s="194"/>
      <c r="N199" s="38"/>
      <c r="O199" s="38"/>
      <c r="P199" s="17"/>
      <c r="Q199" s="17"/>
      <c r="R199" s="17"/>
      <c r="S199" s="26"/>
      <c r="T199" s="11"/>
      <c r="U199"/>
      <c r="V199" s="17"/>
      <c r="W199" s="17"/>
      <c r="X199" s="17"/>
    </row>
    <row r="200" spans="1:24" s="2" customFormat="1" ht="18.95" customHeight="1" x14ac:dyDescent="0.25">
      <c r="A200" s="19"/>
      <c r="B200" s="38">
        <v>776102</v>
      </c>
      <c r="C200" s="17"/>
      <c r="D200" s="40">
        <v>2812</v>
      </c>
      <c r="E200" s="94"/>
      <c r="F200" s="35">
        <v>611</v>
      </c>
      <c r="G200" s="35"/>
      <c r="H200" s="35" t="s">
        <v>2374</v>
      </c>
      <c r="I200" s="198"/>
      <c r="J200" s="186"/>
      <c r="K200" s="195"/>
      <c r="L200" s="195">
        <f>-L199-L198</f>
        <v>-133192.13811728585</v>
      </c>
      <c r="M200" s="194"/>
      <c r="N200" s="38"/>
      <c r="O200" s="38"/>
      <c r="P200" s="17"/>
      <c r="Q200" s="17"/>
      <c r="R200" s="17"/>
      <c r="S200" s="26"/>
      <c r="T200" s="11"/>
      <c r="U200"/>
      <c r="V200" s="17"/>
      <c r="W200" s="17"/>
      <c r="X200" s="17"/>
    </row>
    <row r="201" spans="1:24" s="2" customFormat="1" ht="18.95" customHeight="1" x14ac:dyDescent="0.25">
      <c r="A201" s="19">
        <v>9499</v>
      </c>
      <c r="B201" s="38">
        <v>776111</v>
      </c>
      <c r="C201" s="180">
        <v>18611</v>
      </c>
      <c r="D201" s="41">
        <v>2812</v>
      </c>
      <c r="E201" s="19" t="s">
        <v>626</v>
      </c>
      <c r="F201" s="35">
        <v>611</v>
      </c>
      <c r="G201" s="35">
        <v>610</v>
      </c>
      <c r="H201" s="35" t="s">
        <v>2385</v>
      </c>
      <c r="I201" s="198" t="s">
        <v>2475</v>
      </c>
      <c r="J201" s="183"/>
      <c r="K201" s="187"/>
      <c r="L201" s="221">
        <f>-M201</f>
        <v>145091.51999999999</v>
      </c>
      <c r="M201" s="185">
        <v>-145091.51999999999</v>
      </c>
      <c r="N201" s="174">
        <v>9499</v>
      </c>
      <c r="O201" s="174"/>
      <c r="P201" s="7" t="s">
        <v>606</v>
      </c>
      <c r="Q201" s="7" t="s">
        <v>607</v>
      </c>
      <c r="R201" s="7" t="s">
        <v>8</v>
      </c>
      <c r="S201" s="7">
        <v>20206</v>
      </c>
      <c r="T201" t="str">
        <f>VLOOKUP(S201,'Acct Unit'!D:E,2,FALSE)</f>
        <v>Cancer Center - C1 -TB</v>
      </c>
      <c r="U201">
        <f>VLOOKUP(S201,'Acct Unit'!D:F,3,FALSE)</f>
        <v>10</v>
      </c>
      <c r="V201" s="7" t="s">
        <v>8</v>
      </c>
      <c r="W201" s="7" t="s">
        <v>598</v>
      </c>
      <c r="X201" s="211" t="s">
        <v>629</v>
      </c>
    </row>
    <row r="202" spans="1:24" s="2" customFormat="1" ht="18.95" customHeight="1" x14ac:dyDescent="0.25">
      <c r="A202" s="19"/>
      <c r="B202" s="38"/>
      <c r="C202" s="180"/>
      <c r="D202" s="41" t="s">
        <v>2653</v>
      </c>
      <c r="E202" s="19"/>
      <c r="F202" s="35">
        <v>611</v>
      </c>
      <c r="G202" s="35"/>
      <c r="H202" s="35"/>
      <c r="I202" s="198"/>
      <c r="J202" s="183"/>
      <c r="K202" s="187"/>
      <c r="L202" s="221">
        <f>-L201</f>
        <v>-145091.51999999999</v>
      </c>
      <c r="M202" s="185"/>
      <c r="N202" s="174"/>
      <c r="O202" s="174"/>
      <c r="P202" s="7"/>
      <c r="Q202" s="7"/>
      <c r="R202" s="7"/>
      <c r="S202" s="7"/>
      <c r="T202"/>
      <c r="U202"/>
      <c r="V202" s="7"/>
      <c r="W202" s="7"/>
      <c r="X202" s="211"/>
    </row>
    <row r="203" spans="1:24" s="2" customFormat="1" ht="18.95" customHeight="1" x14ac:dyDescent="0.25">
      <c r="A203" s="19">
        <v>9499</v>
      </c>
      <c r="B203" s="38">
        <v>776111</v>
      </c>
      <c r="C203" s="17"/>
      <c r="D203" s="40">
        <v>1760</v>
      </c>
      <c r="E203" s="94" t="s">
        <v>2487</v>
      </c>
      <c r="F203" s="35">
        <v>611</v>
      </c>
      <c r="G203" s="35">
        <v>610</v>
      </c>
      <c r="H203" s="35" t="s">
        <v>2385</v>
      </c>
      <c r="I203" s="198" t="s">
        <v>2475</v>
      </c>
      <c r="J203" s="186">
        <v>15000</v>
      </c>
      <c r="K203" s="195">
        <v>163355.25672029826</v>
      </c>
      <c r="L203" s="195">
        <f>+J203</f>
        <v>15000</v>
      </c>
      <c r="M203" s="194"/>
      <c r="N203" s="38"/>
      <c r="O203" s="38"/>
      <c r="P203" s="17"/>
      <c r="Q203" s="17"/>
      <c r="R203" s="17"/>
      <c r="S203" s="26"/>
      <c r="T203" s="11"/>
      <c r="U203"/>
      <c r="V203" s="17"/>
      <c r="W203" s="17"/>
      <c r="X203" s="17"/>
    </row>
    <row r="204" spans="1:24" s="2" customFormat="1" ht="18.95" customHeight="1" x14ac:dyDescent="0.25">
      <c r="A204" s="19"/>
      <c r="B204" s="38">
        <v>776111</v>
      </c>
      <c r="C204" s="17"/>
      <c r="D204" s="40">
        <v>1761</v>
      </c>
      <c r="E204" s="94"/>
      <c r="F204" s="35">
        <v>611</v>
      </c>
      <c r="G204" s="35"/>
      <c r="H204" s="35" t="s">
        <v>2385</v>
      </c>
      <c r="I204" s="198"/>
      <c r="J204" s="186"/>
      <c r="K204" s="195"/>
      <c r="L204" s="195">
        <f>+K203-L203</f>
        <v>148355.25672029826</v>
      </c>
      <c r="M204" s="194"/>
      <c r="N204" s="38"/>
      <c r="O204" s="38"/>
      <c r="P204" s="17"/>
      <c r="Q204" s="17"/>
      <c r="R204" s="17"/>
      <c r="S204" s="26"/>
      <c r="T204" s="11"/>
      <c r="U204"/>
      <c r="V204" s="17"/>
      <c r="W204" s="17"/>
      <c r="X204" s="17"/>
    </row>
    <row r="205" spans="1:24" s="2" customFormat="1" ht="18.95" customHeight="1" x14ac:dyDescent="0.25">
      <c r="A205" s="19"/>
      <c r="B205" s="38">
        <v>776111</v>
      </c>
      <c r="C205" s="17"/>
      <c r="D205" s="40">
        <v>2812</v>
      </c>
      <c r="E205" s="94"/>
      <c r="F205" s="35">
        <v>611</v>
      </c>
      <c r="G205" s="35"/>
      <c r="H205" s="35" t="s">
        <v>2385</v>
      </c>
      <c r="I205" s="198"/>
      <c r="J205" s="186"/>
      <c r="K205" s="195"/>
      <c r="L205" s="195">
        <f>-L204-L203</f>
        <v>-163355.25672029826</v>
      </c>
      <c r="M205" s="194"/>
      <c r="N205" s="38"/>
      <c r="O205" s="38"/>
      <c r="P205" s="17"/>
      <c r="Q205" s="17"/>
      <c r="R205" s="17"/>
      <c r="S205" s="26"/>
      <c r="T205" s="11"/>
      <c r="U205"/>
      <c r="V205" s="17"/>
      <c r="W205" s="17"/>
      <c r="X205" s="17"/>
    </row>
    <row r="206" spans="1:24" s="2" customFormat="1" ht="18.95" customHeight="1" x14ac:dyDescent="0.25">
      <c r="A206" s="19">
        <v>9509</v>
      </c>
      <c r="B206" s="38">
        <v>776113</v>
      </c>
      <c r="C206" s="180">
        <v>18612</v>
      </c>
      <c r="D206" s="41">
        <v>2812</v>
      </c>
      <c r="E206" s="8" t="s">
        <v>628</v>
      </c>
      <c r="F206" s="35">
        <v>611</v>
      </c>
      <c r="G206" s="35">
        <v>610</v>
      </c>
      <c r="H206" s="35" t="s">
        <v>2361</v>
      </c>
      <c r="I206" s="198" t="s">
        <v>2475</v>
      </c>
      <c r="J206" s="183"/>
      <c r="K206" s="187"/>
      <c r="L206" s="221">
        <f>-M206</f>
        <v>28443.88</v>
      </c>
      <c r="M206" s="185">
        <v>-28443.88</v>
      </c>
      <c r="N206" s="174">
        <v>9509</v>
      </c>
      <c r="O206" s="174"/>
      <c r="P206" s="204" t="s">
        <v>16</v>
      </c>
      <c r="Q206" s="7" t="s">
        <v>17</v>
      </c>
      <c r="R206" s="7" t="s">
        <v>8</v>
      </c>
      <c r="S206" s="7">
        <v>31400</v>
      </c>
      <c r="T206" t="str">
        <f>VLOOKUP(S206,'Acct Unit'!D:E,2,FALSE)</f>
        <v>Neonatal Intensive Care Un -TB</v>
      </c>
      <c r="U206">
        <f>VLOOKUP(S206,'Acct Unit'!D:F,3,FALSE)</f>
        <v>10</v>
      </c>
      <c r="V206" s="7" t="s">
        <v>8</v>
      </c>
      <c r="W206" s="7" t="s">
        <v>598</v>
      </c>
      <c r="X206" s="211" t="s">
        <v>631</v>
      </c>
    </row>
    <row r="207" spans="1:24" s="2" customFormat="1" ht="18.95" customHeight="1" x14ac:dyDescent="0.25">
      <c r="A207" s="19"/>
      <c r="B207" s="38"/>
      <c r="C207" s="180"/>
      <c r="D207" s="41" t="s">
        <v>2653</v>
      </c>
      <c r="E207" s="8"/>
      <c r="F207" s="35">
        <v>611</v>
      </c>
      <c r="G207" s="35"/>
      <c r="H207" s="35"/>
      <c r="I207" s="198"/>
      <c r="J207" s="183"/>
      <c r="K207" s="187"/>
      <c r="L207" s="221">
        <f>-L206</f>
        <v>-28443.88</v>
      </c>
      <c r="M207" s="185"/>
      <c r="N207" s="174"/>
      <c r="O207" s="174"/>
      <c r="P207" s="204"/>
      <c r="Q207" s="7"/>
      <c r="R207" s="7"/>
      <c r="S207" s="7"/>
      <c r="T207"/>
      <c r="U207"/>
      <c r="V207" s="7"/>
      <c r="W207" s="7"/>
      <c r="X207" s="211"/>
    </row>
    <row r="208" spans="1:24" s="2" customFormat="1" ht="18.95" customHeight="1" x14ac:dyDescent="0.25">
      <c r="A208" s="19">
        <v>9509</v>
      </c>
      <c r="B208" s="38">
        <v>776113</v>
      </c>
      <c r="C208" s="17"/>
      <c r="D208" s="40">
        <v>1760</v>
      </c>
      <c r="E208" s="94" t="s">
        <v>2427</v>
      </c>
      <c r="F208" s="35">
        <v>611</v>
      </c>
      <c r="G208" s="35">
        <v>610</v>
      </c>
      <c r="H208" s="35" t="s">
        <v>2361</v>
      </c>
      <c r="I208" s="198" t="s">
        <v>2475</v>
      </c>
      <c r="J208" s="186">
        <v>10000</v>
      </c>
      <c r="K208" s="195">
        <v>62823.947495117805</v>
      </c>
      <c r="L208" s="195">
        <f>+J208</f>
        <v>10000</v>
      </c>
      <c r="M208" s="194"/>
      <c r="N208" s="38"/>
      <c r="O208" s="38"/>
      <c r="P208" s="17"/>
      <c r="Q208" s="17"/>
      <c r="R208" s="17"/>
      <c r="S208" s="26"/>
      <c r="T208" s="11"/>
      <c r="U208"/>
      <c r="V208" s="17"/>
      <c r="W208" s="17"/>
      <c r="X208" s="17"/>
    </row>
    <row r="209" spans="1:24" s="2" customFormat="1" ht="18.95" customHeight="1" x14ac:dyDescent="0.25">
      <c r="A209" s="19"/>
      <c r="B209" s="38">
        <v>776113</v>
      </c>
      <c r="C209" s="17"/>
      <c r="D209" s="40">
        <v>1761</v>
      </c>
      <c r="E209" s="94"/>
      <c r="F209" s="35">
        <v>611</v>
      </c>
      <c r="G209" s="35"/>
      <c r="H209" s="35" t="s">
        <v>2361</v>
      </c>
      <c r="I209" s="198"/>
      <c r="J209" s="186"/>
      <c r="K209" s="195"/>
      <c r="L209" s="195">
        <f>+K208-L208</f>
        <v>52823.947495117805</v>
      </c>
      <c r="M209" s="194"/>
      <c r="N209" s="38"/>
      <c r="O209" s="38"/>
      <c r="P209" s="17"/>
      <c r="Q209" s="17"/>
      <c r="R209" s="17"/>
      <c r="S209" s="26"/>
      <c r="T209" s="11"/>
      <c r="U209"/>
      <c r="V209" s="17"/>
      <c r="W209" s="17"/>
      <c r="X209" s="17"/>
    </row>
    <row r="210" spans="1:24" s="2" customFormat="1" ht="18.95" customHeight="1" x14ac:dyDescent="0.25">
      <c r="A210" s="19"/>
      <c r="B210" s="38">
        <v>776113</v>
      </c>
      <c r="C210" s="17"/>
      <c r="D210" s="40">
        <v>2812</v>
      </c>
      <c r="E210" s="94"/>
      <c r="F210" s="35">
        <v>611</v>
      </c>
      <c r="G210" s="35"/>
      <c r="H210" s="35" t="s">
        <v>2361</v>
      </c>
      <c r="I210" s="198"/>
      <c r="J210" s="186"/>
      <c r="K210" s="195"/>
      <c r="L210" s="195">
        <f>-L209-L208</f>
        <v>-62823.947495117805</v>
      </c>
      <c r="M210" s="194"/>
      <c r="N210" s="38"/>
      <c r="O210" s="38"/>
      <c r="P210" s="17"/>
      <c r="Q210" s="17"/>
      <c r="R210" s="17"/>
      <c r="S210" s="26"/>
      <c r="T210" s="11"/>
      <c r="U210"/>
      <c r="V210" s="17"/>
      <c r="W210" s="17"/>
      <c r="X210" s="17"/>
    </row>
    <row r="211" spans="1:24" s="2" customFormat="1" ht="18.95" customHeight="1" x14ac:dyDescent="0.25">
      <c r="A211" s="19">
        <v>9965</v>
      </c>
      <c r="B211" s="38">
        <v>776125</v>
      </c>
      <c r="C211" s="180">
        <v>18514</v>
      </c>
      <c r="D211" s="41">
        <v>2812</v>
      </c>
      <c r="E211" s="19" t="s">
        <v>645</v>
      </c>
      <c r="F211" s="35">
        <v>611</v>
      </c>
      <c r="G211" s="35">
        <v>610</v>
      </c>
      <c r="H211" s="35" t="s">
        <v>2338</v>
      </c>
      <c r="I211" s="198" t="s">
        <v>2475</v>
      </c>
      <c r="J211" s="183"/>
      <c r="K211" s="187"/>
      <c r="L211" s="221">
        <f>-M211</f>
        <v>39738.14</v>
      </c>
      <c r="M211" s="185">
        <v>-39738.14</v>
      </c>
      <c r="N211" s="174">
        <v>9965</v>
      </c>
      <c r="O211" s="174"/>
      <c r="P211" s="7" t="s">
        <v>29</v>
      </c>
      <c r="Q211" s="7" t="s">
        <v>30</v>
      </c>
      <c r="R211" s="7"/>
      <c r="S211" s="7"/>
      <c r="T211"/>
      <c r="U211"/>
      <c r="V211" s="7"/>
      <c r="W211" s="7"/>
      <c r="X211" s="7"/>
    </row>
    <row r="212" spans="1:24" s="2" customFormat="1" ht="18.95" customHeight="1" x14ac:dyDescent="0.25">
      <c r="A212" s="19"/>
      <c r="B212" s="38"/>
      <c r="C212" s="180"/>
      <c r="D212" s="41" t="s">
        <v>2653</v>
      </c>
      <c r="E212" s="19"/>
      <c r="F212" s="35">
        <v>611</v>
      </c>
      <c r="G212" s="35"/>
      <c r="H212" s="35"/>
      <c r="I212" s="198"/>
      <c r="J212" s="183"/>
      <c r="K212" s="187"/>
      <c r="L212" s="221">
        <f>-L211</f>
        <v>-39738.14</v>
      </c>
      <c r="M212" s="185"/>
      <c r="N212" s="174"/>
      <c r="O212" s="174"/>
      <c r="P212" s="7"/>
      <c r="Q212" s="7"/>
      <c r="R212" s="7"/>
      <c r="S212" s="7"/>
      <c r="T212"/>
      <c r="U212"/>
      <c r="V212" s="7"/>
      <c r="W212" s="7"/>
      <c r="X212" s="7"/>
    </row>
    <row r="213" spans="1:24" s="2" customFormat="1" ht="18.95" customHeight="1" x14ac:dyDescent="0.25">
      <c r="A213" s="19">
        <v>9965</v>
      </c>
      <c r="B213" s="38">
        <v>776125</v>
      </c>
      <c r="C213" s="17"/>
      <c r="D213" s="40">
        <v>1760</v>
      </c>
      <c r="E213" s="94" t="s">
        <v>2554</v>
      </c>
      <c r="F213" s="35">
        <v>611</v>
      </c>
      <c r="G213" s="35">
        <v>610</v>
      </c>
      <c r="H213" s="35" t="s">
        <v>2338</v>
      </c>
      <c r="I213" s="198" t="s">
        <v>2475</v>
      </c>
      <c r="J213" s="186">
        <v>50000</v>
      </c>
      <c r="K213" s="186">
        <v>51261.229999999996</v>
      </c>
      <c r="L213" s="195">
        <f>+J213</f>
        <v>50000</v>
      </c>
      <c r="M213" s="194"/>
      <c r="N213" s="38"/>
      <c r="O213" s="38"/>
      <c r="P213" s="17"/>
      <c r="Q213" s="17"/>
      <c r="R213" s="17"/>
      <c r="S213" s="26"/>
      <c r="T213" s="11"/>
      <c r="U213"/>
      <c r="V213" s="17"/>
      <c r="W213" s="17"/>
      <c r="X213" s="17"/>
    </row>
    <row r="214" spans="1:24" s="2" customFormat="1" ht="18.95" customHeight="1" x14ac:dyDescent="0.25">
      <c r="A214" s="19"/>
      <c r="B214" s="38">
        <v>776125</v>
      </c>
      <c r="C214" s="17"/>
      <c r="D214" s="40">
        <v>1761</v>
      </c>
      <c r="E214" s="94"/>
      <c r="F214" s="35">
        <v>611</v>
      </c>
      <c r="G214" s="35"/>
      <c r="H214" s="35" t="s">
        <v>2338</v>
      </c>
      <c r="I214" s="198"/>
      <c r="J214" s="186"/>
      <c r="K214" s="186"/>
      <c r="L214" s="195">
        <f>+K213-L213</f>
        <v>1261.2299999999959</v>
      </c>
      <c r="M214" s="194"/>
      <c r="N214" s="38"/>
      <c r="O214" s="38"/>
      <c r="P214" s="17"/>
      <c r="Q214" s="17"/>
      <c r="R214" s="17"/>
      <c r="S214" s="26"/>
      <c r="T214" s="11"/>
      <c r="U214"/>
      <c r="V214" s="17"/>
      <c r="W214" s="17"/>
      <c r="X214" s="17"/>
    </row>
    <row r="215" spans="1:24" s="2" customFormat="1" ht="18.95" customHeight="1" x14ac:dyDescent="0.25">
      <c r="A215" s="19"/>
      <c r="B215" s="38">
        <v>776125</v>
      </c>
      <c r="C215" s="17"/>
      <c r="D215" s="40">
        <v>2812</v>
      </c>
      <c r="E215" s="94"/>
      <c r="F215" s="35">
        <v>611</v>
      </c>
      <c r="G215" s="35"/>
      <c r="H215" s="35" t="s">
        <v>2338</v>
      </c>
      <c r="I215" s="198"/>
      <c r="J215" s="186"/>
      <c r="K215" s="186"/>
      <c r="L215" s="195">
        <f>-L214-L213</f>
        <v>-51261.229999999996</v>
      </c>
      <c r="M215" s="194"/>
      <c r="N215" s="38"/>
      <c r="O215" s="38"/>
      <c r="P215" s="17"/>
      <c r="Q215" s="17"/>
      <c r="R215" s="17"/>
      <c r="S215" s="26"/>
      <c r="T215" s="11"/>
      <c r="U215"/>
      <c r="V215" s="17"/>
      <c r="W215" s="17"/>
      <c r="X215" s="17"/>
    </row>
    <row r="216" spans="1:24" s="2" customFormat="1" ht="18.95" customHeight="1" x14ac:dyDescent="0.25">
      <c r="A216" s="202" t="s">
        <v>2474</v>
      </c>
      <c r="B216" s="38">
        <v>716001</v>
      </c>
      <c r="C216" s="180"/>
      <c r="D216" s="40">
        <v>1760</v>
      </c>
      <c r="E216" s="94" t="s">
        <v>2473</v>
      </c>
      <c r="F216" s="35">
        <v>611</v>
      </c>
      <c r="G216" s="179">
        <v>610</v>
      </c>
      <c r="H216" s="179" t="s">
        <v>2600</v>
      </c>
      <c r="I216" s="198" t="s">
        <v>2475</v>
      </c>
      <c r="J216" s="207">
        <v>861918</v>
      </c>
      <c r="K216" s="207">
        <v>9992222.4163139798</v>
      </c>
      <c r="L216" s="218">
        <f>+J216</f>
        <v>861918</v>
      </c>
      <c r="M216" s="187"/>
      <c r="N216" s="40"/>
      <c r="O216" s="40"/>
      <c r="P216" s="7"/>
      <c r="Q216" s="7"/>
      <c r="R216" s="7"/>
      <c r="S216" s="7"/>
      <c r="T216"/>
      <c r="U216"/>
      <c r="V216" s="7"/>
      <c r="W216" s="7"/>
      <c r="X216" s="7"/>
    </row>
    <row r="217" spans="1:24" s="2" customFormat="1" ht="18.95" customHeight="1" x14ac:dyDescent="0.25">
      <c r="A217" s="202"/>
      <c r="B217" s="38">
        <v>716001</v>
      </c>
      <c r="C217" s="180"/>
      <c r="D217" s="40">
        <v>1761</v>
      </c>
      <c r="E217" s="94"/>
      <c r="F217" s="35">
        <v>611</v>
      </c>
      <c r="G217" s="179"/>
      <c r="H217" s="179" t="s">
        <v>2600</v>
      </c>
      <c r="I217" s="198"/>
      <c r="J217" s="207"/>
      <c r="K217" s="207"/>
      <c r="L217" s="218">
        <f>+K216-L216</f>
        <v>9130304.4163139798</v>
      </c>
      <c r="M217" s="187"/>
      <c r="N217" s="40"/>
      <c r="O217" s="40"/>
      <c r="P217" s="7"/>
      <c r="Q217" s="7"/>
      <c r="R217" s="7"/>
      <c r="S217" s="7"/>
      <c r="T217"/>
      <c r="U217"/>
      <c r="V217" s="7"/>
      <c r="W217" s="7"/>
      <c r="X217" s="7"/>
    </row>
    <row r="218" spans="1:24" s="2" customFormat="1" ht="18.95" customHeight="1" x14ac:dyDescent="0.25">
      <c r="A218" s="202"/>
      <c r="B218" s="38">
        <v>716001</v>
      </c>
      <c r="C218" s="180"/>
      <c r="D218" s="40">
        <v>2812</v>
      </c>
      <c r="E218" s="94"/>
      <c r="F218" s="35">
        <v>611</v>
      </c>
      <c r="G218" s="179"/>
      <c r="H218" s="179" t="s">
        <v>2600</v>
      </c>
      <c r="I218" s="198"/>
      <c r="J218" s="207"/>
      <c r="K218" s="207"/>
      <c r="L218" s="218">
        <f>-L217-L216</f>
        <v>-9992222.4163139798</v>
      </c>
      <c r="M218" s="187"/>
      <c r="N218" s="40"/>
      <c r="O218" s="40"/>
      <c r="P218" s="7"/>
      <c r="Q218" s="7"/>
      <c r="R218" s="7"/>
      <c r="S218" s="7"/>
      <c r="T218"/>
      <c r="U218"/>
      <c r="V218" s="7"/>
      <c r="W218" s="7"/>
      <c r="X218" s="7"/>
    </row>
    <row r="219" spans="1:24" s="2" customFormat="1" ht="18.95" customHeight="1" x14ac:dyDescent="0.25">
      <c r="A219" s="202" t="s">
        <v>2474</v>
      </c>
      <c r="B219" s="38">
        <f>+B216+1</f>
        <v>716002</v>
      </c>
      <c r="C219" s="180"/>
      <c r="D219" s="40">
        <v>1760</v>
      </c>
      <c r="E219" s="94" t="s">
        <v>2399</v>
      </c>
      <c r="F219" s="35">
        <v>611</v>
      </c>
      <c r="G219" s="179">
        <v>610</v>
      </c>
      <c r="H219" s="179" t="s">
        <v>2600</v>
      </c>
      <c r="I219" s="198" t="s">
        <v>2475</v>
      </c>
      <c r="J219" s="186">
        <v>417117.83</v>
      </c>
      <c r="K219" s="186">
        <v>4789784.2371398099</v>
      </c>
      <c r="L219" s="195"/>
      <c r="M219" s="187"/>
      <c r="N219" s="40"/>
      <c r="O219" s="40"/>
      <c r="P219" s="7"/>
      <c r="Q219" s="7"/>
      <c r="R219" s="7"/>
      <c r="S219" s="7"/>
      <c r="T219"/>
      <c r="U219"/>
      <c r="V219" s="7"/>
      <c r="W219" s="7"/>
      <c r="X219" s="7"/>
    </row>
    <row r="220" spans="1:24" s="2" customFormat="1" ht="18.95" customHeight="1" x14ac:dyDescent="0.25">
      <c r="A220" s="202" t="s">
        <v>2474</v>
      </c>
      <c r="B220" s="38">
        <f>+B219+1</f>
        <v>716003</v>
      </c>
      <c r="C220" s="180"/>
      <c r="D220" s="40">
        <v>1760</v>
      </c>
      <c r="E220" s="94" t="s">
        <v>2400</v>
      </c>
      <c r="F220" s="35">
        <v>611</v>
      </c>
      <c r="G220" s="179">
        <v>610</v>
      </c>
      <c r="H220" s="179" t="s">
        <v>2600</v>
      </c>
      <c r="I220" s="198" t="s">
        <v>2475</v>
      </c>
      <c r="J220" s="186">
        <v>282591.26</v>
      </c>
      <c r="K220" s="186">
        <v>3245010.1339051477</v>
      </c>
      <c r="L220" s="195"/>
      <c r="M220" s="187"/>
      <c r="N220" s="40"/>
      <c r="O220" s="40"/>
      <c r="P220" s="7"/>
      <c r="Q220" s="7"/>
      <c r="R220" s="7"/>
      <c r="S220" s="7"/>
      <c r="T220"/>
      <c r="U220"/>
      <c r="V220" s="7"/>
      <c r="W220" s="7"/>
      <c r="X220" s="7"/>
    </row>
    <row r="221" spans="1:24" s="2" customFormat="1" ht="18.95" customHeight="1" x14ac:dyDescent="0.25">
      <c r="A221" s="202" t="s">
        <v>2474</v>
      </c>
      <c r="B221" s="38">
        <f t="shared" ref="B221:B281" si="2">+B220+1</f>
        <v>716004</v>
      </c>
      <c r="C221" s="180"/>
      <c r="D221" s="40">
        <v>1760</v>
      </c>
      <c r="E221" s="94" t="s">
        <v>2404</v>
      </c>
      <c r="F221" s="35">
        <v>611</v>
      </c>
      <c r="G221" s="179">
        <v>610</v>
      </c>
      <c r="H221" s="179" t="s">
        <v>2600</v>
      </c>
      <c r="I221" s="198" t="s">
        <v>2475</v>
      </c>
      <c r="J221" s="186">
        <v>120861.83</v>
      </c>
      <c r="K221" s="186">
        <v>1387863.3906367221</v>
      </c>
      <c r="L221" s="195"/>
      <c r="M221" s="187"/>
      <c r="N221" s="40"/>
      <c r="O221" s="40"/>
      <c r="P221" s="7"/>
      <c r="Q221" s="7"/>
      <c r="R221" s="7"/>
      <c r="S221" s="7"/>
      <c r="T221"/>
      <c r="U221"/>
      <c r="V221" s="7"/>
      <c r="W221" s="7"/>
      <c r="X221" s="7"/>
    </row>
    <row r="222" spans="1:24" s="2" customFormat="1" ht="18.95" customHeight="1" x14ac:dyDescent="0.25">
      <c r="A222" s="202" t="s">
        <v>2474</v>
      </c>
      <c r="B222" s="38">
        <f t="shared" si="2"/>
        <v>716005</v>
      </c>
      <c r="C222" s="180"/>
      <c r="D222" s="40">
        <v>1760</v>
      </c>
      <c r="E222" s="94" t="s">
        <v>2424</v>
      </c>
      <c r="F222" s="35">
        <v>611</v>
      </c>
      <c r="G222" s="179">
        <v>610</v>
      </c>
      <c r="H222" s="179" t="s">
        <v>2600</v>
      </c>
      <c r="I222" s="198" t="s">
        <v>2475</v>
      </c>
      <c r="J222" s="186">
        <v>11113.89</v>
      </c>
      <c r="K222" s="186">
        <v>127621.26303378535</v>
      </c>
      <c r="L222" s="195"/>
      <c r="M222" s="187"/>
      <c r="N222" s="40"/>
      <c r="O222" s="40"/>
      <c r="P222" s="7"/>
      <c r="Q222" s="7"/>
      <c r="R222" s="7"/>
      <c r="S222" s="7"/>
      <c r="T222"/>
      <c r="U222"/>
      <c r="V222" s="7"/>
      <c r="W222" s="7"/>
      <c r="X222" s="7"/>
    </row>
    <row r="223" spans="1:24" s="2" customFormat="1" ht="18.95" customHeight="1" x14ac:dyDescent="0.25">
      <c r="A223" s="202" t="s">
        <v>2474</v>
      </c>
      <c r="B223" s="38">
        <f t="shared" si="2"/>
        <v>716006</v>
      </c>
      <c r="C223" s="180"/>
      <c r="D223" s="40">
        <v>1760</v>
      </c>
      <c r="E223" s="94" t="s">
        <v>2434</v>
      </c>
      <c r="F223" s="35">
        <v>611</v>
      </c>
      <c r="G223" s="179">
        <v>610</v>
      </c>
      <c r="H223" s="179" t="s">
        <v>2600</v>
      </c>
      <c r="I223" s="198" t="s">
        <v>2475</v>
      </c>
      <c r="J223" s="186">
        <v>3704.63</v>
      </c>
      <c r="K223" s="186">
        <v>42542.051571425509</v>
      </c>
      <c r="L223" s="195"/>
      <c r="M223" s="187"/>
      <c r="N223" s="40"/>
      <c r="O223" s="40"/>
      <c r="P223" s="7"/>
      <c r="Q223" s="7"/>
      <c r="R223" s="7"/>
      <c r="S223" s="7"/>
      <c r="T223"/>
      <c r="U223"/>
      <c r="V223" s="7"/>
      <c r="W223" s="7"/>
      <c r="X223" s="7"/>
    </row>
    <row r="224" spans="1:24" s="2" customFormat="1" ht="18.95" customHeight="1" x14ac:dyDescent="0.25">
      <c r="A224" s="202" t="s">
        <v>2474</v>
      </c>
      <c r="B224" s="38">
        <f t="shared" si="2"/>
        <v>716007</v>
      </c>
      <c r="C224" s="180"/>
      <c r="D224" s="40">
        <v>1760</v>
      </c>
      <c r="E224" s="94" t="s">
        <v>2435</v>
      </c>
      <c r="F224" s="35">
        <v>611</v>
      </c>
      <c r="G224" s="179">
        <v>610</v>
      </c>
      <c r="H224" s="179" t="s">
        <v>2600</v>
      </c>
      <c r="I224" s="198" t="s">
        <v>2475</v>
      </c>
      <c r="J224" s="186">
        <v>3704.63</v>
      </c>
      <c r="K224" s="186">
        <v>42542.051571425509</v>
      </c>
      <c r="L224" s="195"/>
      <c r="M224" s="187"/>
      <c r="N224" s="40"/>
      <c r="O224" s="40"/>
      <c r="P224" s="7"/>
      <c r="Q224" s="7"/>
      <c r="R224" s="7"/>
      <c r="S224" s="7"/>
      <c r="T224"/>
      <c r="U224"/>
      <c r="V224" s="7"/>
      <c r="W224" s="7"/>
      <c r="X224" s="7"/>
    </row>
    <row r="225" spans="1:24" s="2" customFormat="1" ht="18.95" customHeight="1" x14ac:dyDescent="0.25">
      <c r="A225" s="202" t="s">
        <v>2474</v>
      </c>
      <c r="B225" s="38">
        <f t="shared" si="2"/>
        <v>716008</v>
      </c>
      <c r="C225" s="180"/>
      <c r="D225" s="40">
        <v>1760</v>
      </c>
      <c r="E225" s="94" t="s">
        <v>2424</v>
      </c>
      <c r="F225" s="35">
        <v>611</v>
      </c>
      <c r="G225" s="179">
        <v>610</v>
      </c>
      <c r="H225" s="179" t="s">
        <v>2600</v>
      </c>
      <c r="I225" s="198" t="s">
        <v>2475</v>
      </c>
      <c r="J225" s="186">
        <v>3704.63</v>
      </c>
      <c r="K225" s="186">
        <v>42542.051571425509</v>
      </c>
      <c r="L225" s="195"/>
      <c r="M225" s="187"/>
      <c r="N225" s="40"/>
      <c r="O225" s="40"/>
      <c r="P225" s="7"/>
      <c r="Q225" s="7"/>
      <c r="R225" s="7"/>
      <c r="S225" s="7"/>
      <c r="T225"/>
      <c r="U225"/>
      <c r="V225" s="7"/>
      <c r="W225" s="7"/>
      <c r="X225" s="7"/>
    </row>
    <row r="226" spans="1:24" s="2" customFormat="1" ht="18.95" customHeight="1" x14ac:dyDescent="0.25">
      <c r="A226" s="202" t="s">
        <v>2474</v>
      </c>
      <c r="B226" s="38">
        <f t="shared" si="2"/>
        <v>716009</v>
      </c>
      <c r="C226" s="180"/>
      <c r="D226" s="40">
        <v>1760</v>
      </c>
      <c r="E226" s="94" t="s">
        <v>2438</v>
      </c>
      <c r="F226" s="35">
        <v>611</v>
      </c>
      <c r="G226" s="179">
        <v>610</v>
      </c>
      <c r="H226" s="179" t="s">
        <v>2600</v>
      </c>
      <c r="I226" s="198" t="s">
        <v>2475</v>
      </c>
      <c r="J226" s="186">
        <v>2114.6</v>
      </c>
      <c r="K226" s="186">
        <v>24279.386824006862</v>
      </c>
      <c r="L226" s="195"/>
      <c r="M226" s="187"/>
      <c r="N226" s="40"/>
      <c r="O226" s="40"/>
      <c r="P226" s="7"/>
      <c r="Q226" s="7"/>
      <c r="R226" s="7"/>
      <c r="S226" s="7"/>
      <c r="T226"/>
      <c r="U226"/>
      <c r="V226" s="7"/>
      <c r="W226" s="7"/>
      <c r="X226" s="7"/>
    </row>
    <row r="227" spans="1:24" s="2" customFormat="1" ht="18.95" customHeight="1" x14ac:dyDescent="0.25">
      <c r="A227" s="202" t="s">
        <v>2474</v>
      </c>
      <c r="B227" s="38">
        <f t="shared" si="2"/>
        <v>716010</v>
      </c>
      <c r="C227" s="180"/>
      <c r="D227" s="40">
        <v>1760</v>
      </c>
      <c r="E227" s="94" t="s">
        <v>2445</v>
      </c>
      <c r="F227" s="35">
        <v>611</v>
      </c>
      <c r="G227" s="179">
        <v>610</v>
      </c>
      <c r="H227" s="179" t="s">
        <v>2600</v>
      </c>
      <c r="I227" s="198" t="s">
        <v>2475</v>
      </c>
      <c r="J227" s="186">
        <v>740.93</v>
      </c>
      <c r="K227" s="186">
        <v>8506.6771548528141</v>
      </c>
      <c r="L227" s="195"/>
      <c r="M227" s="187"/>
      <c r="N227" s="40"/>
      <c r="O227" s="40"/>
      <c r="P227" s="7"/>
      <c r="Q227" s="7"/>
      <c r="R227" s="7"/>
      <c r="S227" s="7"/>
      <c r="T227"/>
      <c r="U227"/>
      <c r="V227" s="7"/>
      <c r="W227" s="7"/>
      <c r="X227" s="7"/>
    </row>
    <row r="228" spans="1:24" s="2" customFormat="1" ht="18.95" customHeight="1" x14ac:dyDescent="0.25">
      <c r="A228" s="202" t="s">
        <v>2474</v>
      </c>
      <c r="B228" s="38">
        <f t="shared" si="2"/>
        <v>716011</v>
      </c>
      <c r="C228" s="180"/>
      <c r="D228" s="40">
        <v>1760</v>
      </c>
      <c r="E228" s="94" t="s">
        <v>2446</v>
      </c>
      <c r="F228" s="35">
        <v>611</v>
      </c>
      <c r="G228" s="179">
        <v>610</v>
      </c>
      <c r="H228" s="179" t="s">
        <v>2600</v>
      </c>
      <c r="I228" s="198" t="s">
        <v>2475</v>
      </c>
      <c r="J228" s="186">
        <v>740.93</v>
      </c>
      <c r="K228" s="186">
        <v>8506.6771548528141</v>
      </c>
      <c r="L228" s="195"/>
      <c r="M228" s="187"/>
      <c r="N228" s="40"/>
      <c r="O228" s="40"/>
      <c r="P228" s="7"/>
      <c r="Q228" s="7"/>
      <c r="R228" s="7"/>
      <c r="S228" s="7"/>
      <c r="T228"/>
      <c r="U228"/>
      <c r="V228" s="7"/>
      <c r="W228" s="7"/>
      <c r="X228" s="7"/>
    </row>
    <row r="229" spans="1:24" s="2" customFormat="1" ht="18.95" customHeight="1" x14ac:dyDescent="0.25">
      <c r="A229" s="202" t="s">
        <v>2474</v>
      </c>
      <c r="B229" s="38">
        <f t="shared" si="2"/>
        <v>716012</v>
      </c>
      <c r="C229" s="180"/>
      <c r="D229" s="40">
        <v>1760</v>
      </c>
      <c r="E229" s="94" t="s">
        <v>2436</v>
      </c>
      <c r="F229" s="35">
        <v>611</v>
      </c>
      <c r="G229" s="179">
        <v>610</v>
      </c>
      <c r="H229" s="179" t="s">
        <v>2600</v>
      </c>
      <c r="I229" s="198" t="s">
        <v>2475</v>
      </c>
      <c r="J229" s="186">
        <v>3704.63</v>
      </c>
      <c r="K229" s="186">
        <v>42542.051571425509</v>
      </c>
      <c r="L229" s="195"/>
      <c r="M229" s="187"/>
      <c r="N229" s="40"/>
      <c r="O229" s="40"/>
      <c r="P229" s="7"/>
      <c r="Q229" s="7"/>
      <c r="R229" s="7"/>
      <c r="S229" s="7"/>
      <c r="T229"/>
      <c r="U229"/>
      <c r="V229" s="7"/>
      <c r="W229" s="7"/>
      <c r="X229" s="7"/>
    </row>
    <row r="230" spans="1:24" s="2" customFormat="1" ht="18.95" customHeight="1" x14ac:dyDescent="0.25">
      <c r="A230" s="202" t="s">
        <v>2474</v>
      </c>
      <c r="B230" s="38">
        <f t="shared" si="2"/>
        <v>716013</v>
      </c>
      <c r="C230" s="180"/>
      <c r="D230" s="40">
        <v>1760</v>
      </c>
      <c r="E230" s="94" t="s">
        <v>2444</v>
      </c>
      <c r="F230" s="35">
        <v>611</v>
      </c>
      <c r="G230" s="179">
        <v>610</v>
      </c>
      <c r="H230" s="179" t="s">
        <v>2600</v>
      </c>
      <c r="I230" s="198" t="s">
        <v>2475</v>
      </c>
      <c r="J230" s="186">
        <v>1000</v>
      </c>
      <c r="K230" s="186">
        <v>11482.800857614362</v>
      </c>
      <c r="L230" s="195"/>
      <c r="M230" s="187"/>
      <c r="N230" s="40"/>
      <c r="O230" s="40"/>
      <c r="P230" s="7"/>
      <c r="Q230" s="7"/>
      <c r="R230" s="7"/>
      <c r="S230" s="7"/>
      <c r="T230"/>
      <c r="U230"/>
      <c r="V230" s="7"/>
      <c r="W230" s="7"/>
      <c r="X230" s="7"/>
    </row>
    <row r="231" spans="1:24" s="2" customFormat="1" ht="18.95" customHeight="1" x14ac:dyDescent="0.25">
      <c r="A231" s="202" t="s">
        <v>2474</v>
      </c>
      <c r="B231" s="38">
        <f t="shared" si="2"/>
        <v>716014</v>
      </c>
      <c r="C231" s="180"/>
      <c r="D231" s="40">
        <v>1760</v>
      </c>
      <c r="E231" s="94" t="s">
        <v>2422</v>
      </c>
      <c r="F231" s="35">
        <v>611</v>
      </c>
      <c r="G231" s="179">
        <v>610</v>
      </c>
      <c r="H231" s="179" t="s">
        <v>2600</v>
      </c>
      <c r="I231" s="198" t="s">
        <v>2475</v>
      </c>
      <c r="J231" s="186">
        <v>12177.09</v>
      </c>
      <c r="K231" s="186">
        <v>141014.65137526169</v>
      </c>
      <c r="L231" s="195"/>
      <c r="M231" s="187"/>
      <c r="N231" s="40"/>
      <c r="O231" s="40"/>
      <c r="P231" s="7"/>
      <c r="Q231" s="7"/>
      <c r="R231" s="7"/>
      <c r="S231" s="7"/>
      <c r="T231"/>
      <c r="U231"/>
      <c r="V231" s="7"/>
      <c r="W231" s="7"/>
      <c r="X231" s="7"/>
    </row>
    <row r="232" spans="1:24" s="2" customFormat="1" ht="18.95" customHeight="1" x14ac:dyDescent="0.25">
      <c r="A232" s="202" t="s">
        <v>2474</v>
      </c>
      <c r="B232" s="38">
        <f t="shared" si="2"/>
        <v>716015</v>
      </c>
      <c r="C232" s="180"/>
      <c r="D232" s="40">
        <v>1760</v>
      </c>
      <c r="E232" s="94" t="s">
        <v>2476</v>
      </c>
      <c r="F232" s="35">
        <v>611</v>
      </c>
      <c r="G232" s="179">
        <v>610</v>
      </c>
      <c r="H232" s="179" t="s">
        <v>2600</v>
      </c>
      <c r="I232" s="198" t="s">
        <v>2475</v>
      </c>
      <c r="J232" s="186">
        <v>53787</v>
      </c>
      <c r="K232" s="186">
        <v>618232.2201856575</v>
      </c>
      <c r="L232" s="195"/>
      <c r="M232" s="187"/>
      <c r="N232" s="40"/>
      <c r="O232" s="40"/>
      <c r="P232" s="7"/>
      <c r="Q232" s="7"/>
      <c r="R232" s="7"/>
      <c r="S232" s="7"/>
      <c r="T232"/>
      <c r="U232"/>
      <c r="V232" s="7"/>
      <c r="W232" s="7"/>
      <c r="X232" s="7"/>
    </row>
    <row r="233" spans="1:24" s="2" customFormat="1" ht="18.95" customHeight="1" x14ac:dyDescent="0.25">
      <c r="A233" s="202" t="s">
        <v>2474</v>
      </c>
      <c r="B233" s="38">
        <f t="shared" si="2"/>
        <v>716016</v>
      </c>
      <c r="C233" s="180"/>
      <c r="D233" s="40">
        <v>1760</v>
      </c>
      <c r="E233" s="94" t="s">
        <v>2477</v>
      </c>
      <c r="F233" s="35">
        <v>611</v>
      </c>
      <c r="G233" s="179">
        <v>610</v>
      </c>
      <c r="H233" s="179" t="s">
        <v>2600</v>
      </c>
      <c r="I233" s="198" t="s">
        <v>2475</v>
      </c>
      <c r="J233" s="186">
        <v>1482</v>
      </c>
      <c r="K233" s="186">
        <v>17585.406543193367</v>
      </c>
      <c r="L233" s="195"/>
      <c r="M233" s="187"/>
      <c r="N233" s="40"/>
      <c r="O233" s="40"/>
      <c r="P233" s="7"/>
      <c r="Q233" s="7"/>
      <c r="R233" s="7"/>
      <c r="S233" s="7"/>
      <c r="T233"/>
      <c r="U233"/>
      <c r="V233" s="7"/>
      <c r="W233" s="7"/>
      <c r="X233" s="7"/>
    </row>
    <row r="234" spans="1:24" s="2" customFormat="1" ht="18.95" customHeight="1" x14ac:dyDescent="0.25">
      <c r="A234" s="202" t="s">
        <v>2474</v>
      </c>
      <c r="B234" s="38">
        <f t="shared" si="2"/>
        <v>716017</v>
      </c>
      <c r="C234" s="180"/>
      <c r="D234" s="40">
        <v>1760</v>
      </c>
      <c r="E234" s="94" t="s">
        <v>2478</v>
      </c>
      <c r="F234" s="35">
        <v>611</v>
      </c>
      <c r="G234" s="179">
        <v>610</v>
      </c>
      <c r="H234" s="179" t="s">
        <v>2600</v>
      </c>
      <c r="I234" s="198" t="s">
        <v>2475</v>
      </c>
      <c r="J234" s="186">
        <v>14819</v>
      </c>
      <c r="K234" s="186">
        <v>169631.54052551056</v>
      </c>
      <c r="L234" s="195"/>
      <c r="M234" s="187"/>
      <c r="N234" s="40"/>
      <c r="O234" s="40"/>
      <c r="P234" s="7"/>
      <c r="Q234" s="7"/>
      <c r="R234" s="7"/>
      <c r="S234" s="7"/>
      <c r="T234"/>
      <c r="U234"/>
      <c r="V234" s="7"/>
      <c r="W234" s="7"/>
      <c r="X234" s="7"/>
    </row>
    <row r="235" spans="1:24" s="2" customFormat="1" ht="18.95" customHeight="1" x14ac:dyDescent="0.25">
      <c r="A235" s="202" t="s">
        <v>2474</v>
      </c>
      <c r="B235" s="38">
        <f t="shared" si="2"/>
        <v>716018</v>
      </c>
      <c r="C235" s="180"/>
      <c r="D235" s="40">
        <v>1760</v>
      </c>
      <c r="E235" s="94" t="s">
        <v>2479</v>
      </c>
      <c r="F235" s="35">
        <v>611</v>
      </c>
      <c r="G235" s="179">
        <v>610</v>
      </c>
      <c r="H235" s="179" t="s">
        <v>2600</v>
      </c>
      <c r="I235" s="198" t="s">
        <v>2475</v>
      </c>
      <c r="J235" s="186">
        <v>223</v>
      </c>
      <c r="K235" s="186">
        <v>2510.8333540357862</v>
      </c>
      <c r="L235" s="195"/>
      <c r="M235" s="187"/>
      <c r="N235" s="40"/>
      <c r="O235" s="40"/>
      <c r="P235" s="7"/>
      <c r="Q235" s="7"/>
      <c r="R235" s="7"/>
      <c r="S235" s="7"/>
      <c r="T235"/>
      <c r="U235"/>
      <c r="V235" s="7"/>
      <c r="W235" s="7"/>
      <c r="X235" s="7"/>
    </row>
    <row r="236" spans="1:24" s="2" customFormat="1" ht="18.95" customHeight="1" x14ac:dyDescent="0.25">
      <c r="A236" s="202" t="s">
        <v>2474</v>
      </c>
      <c r="B236" s="38">
        <f t="shared" si="2"/>
        <v>716019</v>
      </c>
      <c r="C236" s="180"/>
      <c r="D236" s="40">
        <v>1760</v>
      </c>
      <c r="E236" s="94" t="s">
        <v>2423</v>
      </c>
      <c r="F236" s="35">
        <v>611</v>
      </c>
      <c r="G236" s="179">
        <v>610</v>
      </c>
      <c r="H236" s="179" t="s">
        <v>2600</v>
      </c>
      <c r="I236" s="198" t="s">
        <v>2475</v>
      </c>
      <c r="J236" s="186">
        <v>11981</v>
      </c>
      <c r="K236" s="186">
        <v>138229.94873054585</v>
      </c>
      <c r="L236" s="195"/>
      <c r="M236" s="187"/>
      <c r="N236" s="40"/>
      <c r="O236" s="40"/>
      <c r="P236" s="7"/>
      <c r="Q236" s="7"/>
      <c r="R236" s="7"/>
      <c r="S236" s="7"/>
      <c r="T236"/>
      <c r="U236"/>
      <c r="V236" s="7"/>
      <c r="W236" s="7"/>
      <c r="X236" s="7"/>
    </row>
    <row r="237" spans="1:24" s="2" customFormat="1" ht="18.95" customHeight="1" x14ac:dyDescent="0.25">
      <c r="A237" s="202" t="s">
        <v>2474</v>
      </c>
      <c r="B237" s="38">
        <f t="shared" si="2"/>
        <v>716020</v>
      </c>
      <c r="C237" s="180"/>
      <c r="D237" s="40">
        <v>1760</v>
      </c>
      <c r="E237" s="94" t="s">
        <v>2481</v>
      </c>
      <c r="F237" s="35">
        <v>611</v>
      </c>
      <c r="G237" s="179">
        <v>610</v>
      </c>
      <c r="H237" s="179" t="s">
        <v>2600</v>
      </c>
      <c r="I237" s="198" t="s">
        <v>2475</v>
      </c>
      <c r="J237" s="186">
        <v>653564.39999999991</v>
      </c>
      <c r="K237" s="186">
        <v>2040153.367126324</v>
      </c>
      <c r="L237" s="195"/>
      <c r="M237" s="187"/>
      <c r="N237" s="40"/>
      <c r="O237" s="40"/>
      <c r="P237" s="7"/>
      <c r="Q237" s="7"/>
      <c r="R237" s="7"/>
      <c r="S237" s="7"/>
      <c r="T237"/>
      <c r="U237"/>
      <c r="V237" s="7"/>
      <c r="W237" s="7"/>
      <c r="X237" s="7"/>
    </row>
    <row r="238" spans="1:24" s="2" customFormat="1" ht="18.95" customHeight="1" x14ac:dyDescent="0.25">
      <c r="A238" s="202" t="s">
        <v>2474</v>
      </c>
      <c r="B238" s="38">
        <f t="shared" si="2"/>
        <v>716021</v>
      </c>
      <c r="C238" s="180"/>
      <c r="D238" s="40">
        <v>1760</v>
      </c>
      <c r="E238" s="94" t="s">
        <v>2482</v>
      </c>
      <c r="F238" s="35">
        <v>611</v>
      </c>
      <c r="G238" s="179">
        <v>610</v>
      </c>
      <c r="H238" s="179" t="s">
        <v>2600</v>
      </c>
      <c r="I238" s="198" t="s">
        <v>2475</v>
      </c>
      <c r="J238" s="186">
        <v>1103</v>
      </c>
      <c r="K238" s="186">
        <v>12565.439835121795</v>
      </c>
      <c r="L238" s="195"/>
      <c r="M238" s="187"/>
      <c r="N238" s="40"/>
      <c r="O238" s="40"/>
      <c r="P238" s="7"/>
      <c r="Q238" s="7"/>
      <c r="R238" s="7"/>
      <c r="S238" s="7"/>
      <c r="T238"/>
      <c r="U238"/>
      <c r="V238" s="7"/>
      <c r="W238" s="7"/>
      <c r="X238" s="7"/>
    </row>
    <row r="239" spans="1:24" s="2" customFormat="1" ht="18.95" customHeight="1" x14ac:dyDescent="0.25">
      <c r="A239" s="202" t="s">
        <v>2474</v>
      </c>
      <c r="B239" s="38">
        <f t="shared" si="2"/>
        <v>716022</v>
      </c>
      <c r="C239" s="180"/>
      <c r="D239" s="40">
        <v>1760</v>
      </c>
      <c r="E239" s="94" t="s">
        <v>2483</v>
      </c>
      <c r="F239" s="35">
        <v>611</v>
      </c>
      <c r="G239" s="179">
        <v>610</v>
      </c>
      <c r="H239" s="179" t="s">
        <v>2600</v>
      </c>
      <c r="I239" s="198" t="s">
        <v>2475</v>
      </c>
      <c r="J239" s="186">
        <v>1997690</v>
      </c>
      <c r="K239" s="186">
        <v>10540083.245037224</v>
      </c>
      <c r="L239" s="195"/>
      <c r="M239" s="187"/>
      <c r="N239" s="40"/>
      <c r="O239" s="40"/>
      <c r="P239" s="7"/>
      <c r="Q239" s="7"/>
      <c r="R239" s="7"/>
      <c r="S239" s="7"/>
      <c r="T239"/>
      <c r="U239"/>
      <c r="V239" s="7"/>
      <c r="W239" s="7"/>
      <c r="X239" s="7"/>
    </row>
    <row r="240" spans="1:24" s="2" customFormat="1" ht="18.95" customHeight="1" x14ac:dyDescent="0.25">
      <c r="A240" s="202" t="s">
        <v>2474</v>
      </c>
      <c r="B240" s="38">
        <f t="shared" si="2"/>
        <v>716023</v>
      </c>
      <c r="C240" s="180"/>
      <c r="D240" s="40">
        <v>1760</v>
      </c>
      <c r="E240" s="94" t="s">
        <v>2510</v>
      </c>
      <c r="F240" s="35">
        <v>611</v>
      </c>
      <c r="G240" s="179">
        <v>610</v>
      </c>
      <c r="H240" s="179" t="s">
        <v>2600</v>
      </c>
      <c r="I240" s="198" t="s">
        <v>2475</v>
      </c>
      <c r="J240" s="186">
        <v>4219</v>
      </c>
      <c r="K240" s="186">
        <v>29841.815506317238</v>
      </c>
      <c r="L240" s="195"/>
      <c r="M240" s="190"/>
      <c r="N240" s="43"/>
      <c r="O240" s="43"/>
      <c r="P240" s="17"/>
      <c r="Q240" s="17"/>
      <c r="R240" s="17"/>
      <c r="S240" s="26"/>
      <c r="T240" s="11"/>
      <c r="U240"/>
      <c r="V240" s="17"/>
      <c r="W240" s="17"/>
      <c r="X240" s="17"/>
    </row>
    <row r="241" spans="1:24" s="2" customFormat="1" ht="18.95" customHeight="1" x14ac:dyDescent="0.25">
      <c r="A241" s="202" t="s">
        <v>2474</v>
      </c>
      <c r="B241" s="38">
        <f t="shared" si="2"/>
        <v>716024</v>
      </c>
      <c r="C241" s="180"/>
      <c r="D241" s="40">
        <v>1760</v>
      </c>
      <c r="E241" s="94" t="s">
        <v>2512</v>
      </c>
      <c r="F241" s="35">
        <v>611</v>
      </c>
      <c r="G241" s="179">
        <v>610</v>
      </c>
      <c r="H241" s="179" t="s">
        <v>2600</v>
      </c>
      <c r="I241" s="198" t="s">
        <v>2475</v>
      </c>
      <c r="J241" s="186">
        <v>5000</v>
      </c>
      <c r="K241" s="186">
        <v>35379.267841297609</v>
      </c>
      <c r="L241" s="195"/>
      <c r="M241" s="193"/>
      <c r="N241" s="42"/>
      <c r="O241" s="42"/>
      <c r="P241" s="17"/>
      <c r="Q241" s="17"/>
      <c r="R241" s="17"/>
      <c r="S241" s="26"/>
      <c r="T241" s="11"/>
      <c r="U241"/>
      <c r="V241" s="17"/>
      <c r="W241" s="17"/>
      <c r="X241" s="17"/>
    </row>
    <row r="242" spans="1:24" s="2" customFormat="1" ht="18.95" customHeight="1" x14ac:dyDescent="0.25">
      <c r="A242" s="202" t="s">
        <v>2474</v>
      </c>
      <c r="B242" s="38">
        <f t="shared" si="2"/>
        <v>716025</v>
      </c>
      <c r="C242" s="180"/>
      <c r="D242" s="40">
        <v>1760</v>
      </c>
      <c r="E242" s="94" t="s">
        <v>2513</v>
      </c>
      <c r="F242" s="35">
        <v>611</v>
      </c>
      <c r="G242" s="179">
        <v>610</v>
      </c>
      <c r="H242" s="179" t="s">
        <v>2600</v>
      </c>
      <c r="I242" s="198" t="s">
        <v>2475</v>
      </c>
      <c r="J242" s="186">
        <v>50000</v>
      </c>
      <c r="K242" s="186">
        <v>353713.41111173126</v>
      </c>
      <c r="L242" s="195"/>
      <c r="M242" s="193"/>
      <c r="N242" s="42"/>
      <c r="O242" s="42"/>
      <c r="P242" s="17"/>
      <c r="Q242" s="17"/>
      <c r="R242" s="17"/>
      <c r="S242" s="26"/>
      <c r="T242" s="11"/>
      <c r="U242"/>
      <c r="V242" s="17"/>
      <c r="W242" s="17"/>
      <c r="X242" s="17"/>
    </row>
    <row r="243" spans="1:24" s="2" customFormat="1" ht="18.95" customHeight="1" x14ac:dyDescent="0.25">
      <c r="A243" s="202" t="s">
        <v>2474</v>
      </c>
      <c r="B243" s="38">
        <f t="shared" si="2"/>
        <v>716026</v>
      </c>
      <c r="C243" s="180"/>
      <c r="D243" s="40">
        <v>1760</v>
      </c>
      <c r="E243" s="94" t="s">
        <v>2514</v>
      </c>
      <c r="F243" s="35">
        <v>611</v>
      </c>
      <c r="G243" s="179">
        <v>610</v>
      </c>
      <c r="H243" s="179" t="s">
        <v>2600</v>
      </c>
      <c r="I243" s="198" t="s">
        <v>2475</v>
      </c>
      <c r="J243" s="186">
        <v>15792</v>
      </c>
      <c r="K243" s="186">
        <v>111712.28055643439</v>
      </c>
      <c r="L243" s="195"/>
      <c r="M243" s="193"/>
      <c r="N243" s="42"/>
      <c r="O243" s="42"/>
      <c r="P243" s="17"/>
      <c r="Q243" s="17"/>
      <c r="R243" s="17"/>
      <c r="S243" s="26"/>
      <c r="T243" s="11"/>
      <c r="U243"/>
      <c r="V243" s="17"/>
      <c r="W243" s="17"/>
      <c r="X243" s="17"/>
    </row>
    <row r="244" spans="1:24" s="2" customFormat="1" ht="18.95" customHeight="1" x14ac:dyDescent="0.25">
      <c r="A244" s="202" t="s">
        <v>2474</v>
      </c>
      <c r="B244" s="38">
        <f t="shared" si="2"/>
        <v>716027</v>
      </c>
      <c r="C244" s="180"/>
      <c r="D244" s="40">
        <v>1760</v>
      </c>
      <c r="E244" s="94" t="s">
        <v>2515</v>
      </c>
      <c r="F244" s="35">
        <v>611</v>
      </c>
      <c r="G244" s="179">
        <v>610</v>
      </c>
      <c r="H244" s="179" t="s">
        <v>2600</v>
      </c>
      <c r="I244" s="198" t="s">
        <v>2475</v>
      </c>
      <c r="J244" s="186">
        <v>2572</v>
      </c>
      <c r="K244" s="186">
        <v>18202.798287189231</v>
      </c>
      <c r="L244" s="195"/>
      <c r="M244" s="193"/>
      <c r="N244" s="42"/>
      <c r="O244" s="42"/>
      <c r="P244" s="17"/>
      <c r="Q244" s="17"/>
      <c r="R244" s="17"/>
      <c r="S244" s="26"/>
      <c r="T244" s="11"/>
      <c r="U244"/>
      <c r="V244" s="17"/>
      <c r="W244" s="17"/>
      <c r="X244" s="17"/>
    </row>
    <row r="245" spans="1:24" s="2" customFormat="1" ht="18.95" customHeight="1" x14ac:dyDescent="0.25">
      <c r="A245" s="202" t="s">
        <v>2474</v>
      </c>
      <c r="B245" s="38">
        <f t="shared" si="2"/>
        <v>716028</v>
      </c>
      <c r="C245" s="180"/>
      <c r="D245" s="40">
        <v>1760</v>
      </c>
      <c r="E245" s="94" t="s">
        <v>2516</v>
      </c>
      <c r="F245" s="35">
        <v>611</v>
      </c>
      <c r="G245" s="179">
        <v>610</v>
      </c>
      <c r="H245" s="179" t="s">
        <v>2600</v>
      </c>
      <c r="I245" s="198" t="s">
        <v>2475</v>
      </c>
      <c r="J245" s="186">
        <v>3821</v>
      </c>
      <c r="K245" s="186">
        <v>27023.751280283523</v>
      </c>
      <c r="L245" s="195"/>
      <c r="M245" s="193"/>
      <c r="N245" s="42"/>
      <c r="O245" s="42"/>
      <c r="P245" s="17"/>
      <c r="Q245" s="17"/>
      <c r="R245" s="17"/>
      <c r="S245" s="26"/>
      <c r="T245" s="11"/>
      <c r="U245"/>
      <c r="V245" s="17"/>
      <c r="W245" s="17"/>
      <c r="X245" s="17"/>
    </row>
    <row r="246" spans="1:24" s="2" customFormat="1" ht="18.95" customHeight="1" x14ac:dyDescent="0.25">
      <c r="A246" s="202" t="s">
        <v>2474</v>
      </c>
      <c r="B246" s="38">
        <f t="shared" si="2"/>
        <v>716029</v>
      </c>
      <c r="C246" s="180"/>
      <c r="D246" s="40">
        <v>1760</v>
      </c>
      <c r="E246" s="94" t="s">
        <v>2517</v>
      </c>
      <c r="F246" s="35">
        <v>611</v>
      </c>
      <c r="G246" s="179">
        <v>610</v>
      </c>
      <c r="H246" s="179" t="s">
        <v>2600</v>
      </c>
      <c r="I246" s="198" t="s">
        <v>2475</v>
      </c>
      <c r="J246" s="186">
        <v>5000</v>
      </c>
      <c r="K246" s="186">
        <v>35379.267841297609</v>
      </c>
      <c r="L246" s="195"/>
      <c r="M246" s="193"/>
      <c r="N246" s="42"/>
      <c r="O246" s="42"/>
      <c r="P246" s="17"/>
      <c r="Q246" s="17"/>
      <c r="R246" s="17"/>
      <c r="S246" s="26"/>
      <c r="T246" s="11"/>
      <c r="U246"/>
      <c r="V246" s="17"/>
      <c r="W246" s="17"/>
      <c r="X246" s="17"/>
    </row>
    <row r="247" spans="1:24" s="2" customFormat="1" ht="18.95" customHeight="1" x14ac:dyDescent="0.25">
      <c r="A247" s="202" t="s">
        <v>2474</v>
      </c>
      <c r="B247" s="38">
        <f t="shared" si="2"/>
        <v>716030</v>
      </c>
      <c r="C247" s="180"/>
      <c r="D247" s="40">
        <v>1760</v>
      </c>
      <c r="E247" s="94" t="s">
        <v>2518</v>
      </c>
      <c r="F247" s="35">
        <v>611</v>
      </c>
      <c r="G247" s="179">
        <v>610</v>
      </c>
      <c r="H247" s="179" t="s">
        <v>2600</v>
      </c>
      <c r="I247" s="198" t="s">
        <v>2475</v>
      </c>
      <c r="J247" s="186">
        <v>13000</v>
      </c>
      <c r="K247" s="186">
        <v>91966.608205294993</v>
      </c>
      <c r="L247" s="195"/>
      <c r="M247" s="193"/>
      <c r="N247" s="42"/>
      <c r="O247" s="42"/>
      <c r="P247" s="17"/>
      <c r="Q247" s="17"/>
      <c r="R247" s="17"/>
      <c r="S247" s="26"/>
      <c r="T247" s="11"/>
      <c r="U247"/>
      <c r="V247" s="17"/>
      <c r="W247" s="17"/>
      <c r="X247" s="17"/>
    </row>
    <row r="248" spans="1:24" s="2" customFormat="1" ht="18.95" customHeight="1" x14ac:dyDescent="0.25">
      <c r="A248" s="202" t="s">
        <v>2474</v>
      </c>
      <c r="B248" s="38">
        <f t="shared" si="2"/>
        <v>716031</v>
      </c>
      <c r="C248" s="180"/>
      <c r="D248" s="40">
        <v>1760</v>
      </c>
      <c r="E248" s="94" t="s">
        <v>2519</v>
      </c>
      <c r="F248" s="35">
        <v>611</v>
      </c>
      <c r="G248" s="179">
        <v>610</v>
      </c>
      <c r="H248" s="179" t="s">
        <v>2600</v>
      </c>
      <c r="I248" s="198" t="s">
        <v>2475</v>
      </c>
      <c r="J248" s="186">
        <v>1771</v>
      </c>
      <c r="K248" s="186">
        <v>12525.483161029959</v>
      </c>
      <c r="L248" s="195"/>
      <c r="M248" s="193"/>
      <c r="N248" s="42"/>
      <c r="O248" s="42"/>
      <c r="P248" s="17"/>
      <c r="Q248" s="17"/>
      <c r="R248" s="17"/>
      <c r="S248" s="26"/>
      <c r="T248" s="11"/>
      <c r="U248"/>
      <c r="V248" s="17"/>
      <c r="W248" s="17"/>
      <c r="X248" s="17"/>
    </row>
    <row r="249" spans="1:24" s="2" customFormat="1" ht="18.95" customHeight="1" x14ac:dyDescent="0.25">
      <c r="A249" s="202" t="s">
        <v>2474</v>
      </c>
      <c r="B249" s="38">
        <f t="shared" si="2"/>
        <v>716032</v>
      </c>
      <c r="C249" s="180"/>
      <c r="D249" s="40">
        <v>1760</v>
      </c>
      <c r="E249" s="94" t="s">
        <v>2520</v>
      </c>
      <c r="F249" s="35">
        <v>611</v>
      </c>
      <c r="G249" s="179">
        <v>610</v>
      </c>
      <c r="H249" s="179" t="s">
        <v>2600</v>
      </c>
      <c r="I249" s="198" t="s">
        <v>2475</v>
      </c>
      <c r="J249" s="186">
        <v>5000</v>
      </c>
      <c r="K249" s="186">
        <v>35379.267841297609</v>
      </c>
      <c r="L249" s="195"/>
      <c r="M249" s="193"/>
      <c r="N249" s="42"/>
      <c r="O249" s="42"/>
      <c r="P249" s="17"/>
      <c r="Q249" s="17"/>
      <c r="R249" s="17"/>
      <c r="S249" s="26"/>
      <c r="T249" s="11"/>
      <c r="U249"/>
      <c r="V249" s="17"/>
      <c r="W249" s="17"/>
      <c r="X249" s="17"/>
    </row>
    <row r="250" spans="1:24" s="2" customFormat="1" ht="18.95" customHeight="1" x14ac:dyDescent="0.25">
      <c r="A250" s="202" t="s">
        <v>2474</v>
      </c>
      <c r="B250" s="38">
        <f t="shared" si="2"/>
        <v>716033</v>
      </c>
      <c r="C250" s="180"/>
      <c r="D250" s="40">
        <v>1760</v>
      </c>
      <c r="E250" s="94" t="s">
        <v>2521</v>
      </c>
      <c r="F250" s="35">
        <v>611</v>
      </c>
      <c r="G250" s="179">
        <v>610</v>
      </c>
      <c r="H250" s="179" t="s">
        <v>2600</v>
      </c>
      <c r="I250" s="198" t="s">
        <v>2475</v>
      </c>
      <c r="J250" s="186">
        <v>100000</v>
      </c>
      <c r="K250" s="186">
        <v>707441.47360791406</v>
      </c>
      <c r="L250" s="195"/>
      <c r="M250" s="193"/>
      <c r="N250" s="42"/>
      <c r="O250" s="42"/>
      <c r="P250" s="17"/>
      <c r="Q250" s="17"/>
      <c r="R250" s="17"/>
      <c r="S250" s="26"/>
      <c r="T250" s="11"/>
      <c r="U250"/>
      <c r="V250" s="17"/>
      <c r="W250" s="17"/>
      <c r="X250" s="17"/>
    </row>
    <row r="251" spans="1:24" s="2" customFormat="1" ht="18.95" customHeight="1" x14ac:dyDescent="0.25">
      <c r="A251" s="202" t="s">
        <v>2474</v>
      </c>
      <c r="B251" s="38">
        <f t="shared" si="2"/>
        <v>716034</v>
      </c>
      <c r="C251" s="180"/>
      <c r="D251" s="40">
        <v>1760</v>
      </c>
      <c r="E251" s="94" t="s">
        <v>2522</v>
      </c>
      <c r="F251" s="35">
        <v>611</v>
      </c>
      <c r="G251" s="179">
        <v>610</v>
      </c>
      <c r="H251" s="179" t="s">
        <v>2600</v>
      </c>
      <c r="I251" s="198" t="s">
        <v>2475</v>
      </c>
      <c r="J251" s="186">
        <v>4500</v>
      </c>
      <c r="K251" s="186">
        <v>31827.712689238109</v>
      </c>
      <c r="L251" s="195"/>
      <c r="M251" s="193"/>
      <c r="N251" s="42"/>
      <c r="O251" s="42"/>
      <c r="P251" s="17"/>
      <c r="Q251" s="17"/>
      <c r="R251" s="17"/>
      <c r="S251" s="26"/>
      <c r="T251" s="11"/>
      <c r="U251"/>
      <c r="V251" s="17"/>
      <c r="W251" s="17"/>
      <c r="X251" s="17"/>
    </row>
    <row r="252" spans="1:24" s="2" customFormat="1" ht="18.95" customHeight="1" x14ac:dyDescent="0.25">
      <c r="A252" s="202" t="s">
        <v>2474</v>
      </c>
      <c r="B252" s="38">
        <f t="shared" si="2"/>
        <v>716035</v>
      </c>
      <c r="C252" s="180"/>
      <c r="D252" s="40">
        <v>1760</v>
      </c>
      <c r="E252" s="94" t="s">
        <v>2523</v>
      </c>
      <c r="F252" s="35">
        <v>611</v>
      </c>
      <c r="G252" s="179">
        <v>610</v>
      </c>
      <c r="H252" s="179" t="s">
        <v>2600</v>
      </c>
      <c r="I252" s="198" t="s">
        <v>2475</v>
      </c>
      <c r="J252" s="186">
        <v>5000</v>
      </c>
      <c r="K252" s="186">
        <v>35379.267841297609</v>
      </c>
      <c r="L252" s="195"/>
      <c r="M252" s="193"/>
      <c r="N252" s="42"/>
      <c r="O252" s="42"/>
      <c r="P252" s="17"/>
      <c r="Q252" s="17"/>
      <c r="R252" s="17"/>
      <c r="S252" s="26"/>
      <c r="T252" s="11"/>
      <c r="U252"/>
      <c r="V252" s="17"/>
      <c r="W252" s="17"/>
      <c r="X252" s="17"/>
    </row>
    <row r="253" spans="1:24" s="2" customFormat="1" ht="18.95" customHeight="1" x14ac:dyDescent="0.25">
      <c r="A253" s="202" t="s">
        <v>2474</v>
      </c>
      <c r="B253" s="38">
        <f t="shared" si="2"/>
        <v>716036</v>
      </c>
      <c r="C253" s="180"/>
      <c r="D253" s="40">
        <v>1760</v>
      </c>
      <c r="E253" s="94" t="s">
        <v>2524</v>
      </c>
      <c r="F253" s="35">
        <v>611</v>
      </c>
      <c r="G253" s="179">
        <v>610</v>
      </c>
      <c r="H253" s="179" t="s">
        <v>2600</v>
      </c>
      <c r="I253" s="198" t="s">
        <v>2475</v>
      </c>
      <c r="J253" s="186">
        <v>4580</v>
      </c>
      <c r="K253" s="186">
        <v>32404.186918896554</v>
      </c>
      <c r="L253" s="195"/>
      <c r="M253" s="193"/>
      <c r="N253" s="42"/>
      <c r="O253" s="42"/>
      <c r="P253" s="17"/>
      <c r="Q253" s="17"/>
      <c r="R253" s="17"/>
      <c r="S253" s="26"/>
      <c r="T253" s="11"/>
      <c r="U253"/>
      <c r="V253" s="17"/>
      <c r="W253" s="17"/>
      <c r="X253" s="17"/>
    </row>
    <row r="254" spans="1:24" s="2" customFormat="1" ht="18.95" customHeight="1" x14ac:dyDescent="0.25">
      <c r="A254" s="202" t="s">
        <v>2474</v>
      </c>
      <c r="B254" s="38">
        <f t="shared" si="2"/>
        <v>716037</v>
      </c>
      <c r="C254" s="180"/>
      <c r="D254" s="40">
        <v>1760</v>
      </c>
      <c r="E254" s="94" t="s">
        <v>2525</v>
      </c>
      <c r="F254" s="35">
        <v>611</v>
      </c>
      <c r="G254" s="179">
        <v>610</v>
      </c>
      <c r="H254" s="179" t="s">
        <v>2600</v>
      </c>
      <c r="I254" s="198" t="s">
        <v>2475</v>
      </c>
      <c r="J254" s="186">
        <v>3287</v>
      </c>
      <c r="K254" s="186">
        <v>23258.530829107047</v>
      </c>
      <c r="L254" s="195"/>
      <c r="M254" s="193"/>
      <c r="N254" s="42"/>
      <c r="O254" s="42"/>
      <c r="P254" s="17"/>
      <c r="Q254" s="17"/>
      <c r="R254" s="17"/>
      <c r="S254" s="26"/>
      <c r="T254" s="11"/>
      <c r="U254"/>
      <c r="V254" s="17"/>
      <c r="W254" s="17"/>
      <c r="X254" s="17"/>
    </row>
    <row r="255" spans="1:24" s="2" customFormat="1" ht="18.95" customHeight="1" x14ac:dyDescent="0.25">
      <c r="A255" s="202" t="s">
        <v>2474</v>
      </c>
      <c r="B255" s="38">
        <f t="shared" si="2"/>
        <v>716038</v>
      </c>
      <c r="C255" s="180"/>
      <c r="D255" s="40">
        <v>1760</v>
      </c>
      <c r="E255" s="94" t="s">
        <v>2526</v>
      </c>
      <c r="F255" s="35">
        <v>611</v>
      </c>
      <c r="G255" s="179">
        <v>610</v>
      </c>
      <c r="H255" s="179" t="s">
        <v>2600</v>
      </c>
      <c r="I255" s="198" t="s">
        <v>2475</v>
      </c>
      <c r="J255" s="186">
        <v>2232</v>
      </c>
      <c r="K255" s="186">
        <v>15794.661890486079</v>
      </c>
      <c r="L255" s="195"/>
      <c r="M255" s="193"/>
      <c r="N255" s="42"/>
      <c r="O255" s="42"/>
      <c r="P255" s="17"/>
      <c r="Q255" s="17"/>
      <c r="R255" s="17"/>
      <c r="S255" s="26"/>
      <c r="T255" s="11"/>
      <c r="U255"/>
      <c r="V255" s="17"/>
      <c r="W255" s="17"/>
      <c r="X255" s="17"/>
    </row>
    <row r="256" spans="1:24" s="2" customFormat="1" ht="18.95" customHeight="1" x14ac:dyDescent="0.25">
      <c r="A256" s="202" t="s">
        <v>2474</v>
      </c>
      <c r="B256" s="38">
        <f t="shared" si="2"/>
        <v>716039</v>
      </c>
      <c r="C256" s="180"/>
      <c r="D256" s="40">
        <v>1760</v>
      </c>
      <c r="E256" s="94" t="s">
        <v>2527</v>
      </c>
      <c r="F256" s="35">
        <v>611</v>
      </c>
      <c r="G256" s="179">
        <v>610</v>
      </c>
      <c r="H256" s="179" t="s">
        <v>2600</v>
      </c>
      <c r="I256" s="198" t="s">
        <v>2475</v>
      </c>
      <c r="J256" s="186">
        <v>4000</v>
      </c>
      <c r="K256" s="186">
        <v>28293.820602121486</v>
      </c>
      <c r="L256" s="195"/>
      <c r="M256" s="190"/>
      <c r="N256" s="43"/>
      <c r="O256" s="43"/>
      <c r="P256" s="17"/>
      <c r="Q256" s="17"/>
      <c r="R256" s="17"/>
      <c r="S256" s="26"/>
      <c r="T256" s="11"/>
      <c r="U256"/>
      <c r="V256" s="17"/>
      <c r="W256" s="17"/>
      <c r="X256" s="17"/>
    </row>
    <row r="257" spans="1:24" s="2" customFormat="1" ht="18.95" customHeight="1" x14ac:dyDescent="0.25">
      <c r="A257" s="202" t="s">
        <v>2474</v>
      </c>
      <c r="B257" s="38">
        <f t="shared" si="2"/>
        <v>716040</v>
      </c>
      <c r="C257" s="180"/>
      <c r="D257" s="40">
        <v>1760</v>
      </c>
      <c r="E257" s="94" t="s">
        <v>2528</v>
      </c>
      <c r="F257" s="35">
        <v>611</v>
      </c>
      <c r="G257" s="179">
        <v>610</v>
      </c>
      <c r="H257" s="179" t="s">
        <v>2600</v>
      </c>
      <c r="I257" s="198" t="s">
        <v>2475</v>
      </c>
      <c r="J257" s="186">
        <v>21336</v>
      </c>
      <c r="K257" s="186">
        <v>150932.65051660096</v>
      </c>
      <c r="L257" s="195"/>
      <c r="M257" s="190"/>
      <c r="N257" s="43"/>
      <c r="O257" s="43"/>
      <c r="P257" s="17"/>
      <c r="Q257" s="17"/>
      <c r="R257" s="17"/>
      <c r="S257" s="26"/>
      <c r="T257" s="11"/>
      <c r="U257"/>
      <c r="V257" s="17"/>
      <c r="W257" s="17"/>
      <c r="X257" s="17"/>
    </row>
    <row r="258" spans="1:24" s="2" customFormat="1" ht="18.95" customHeight="1" x14ac:dyDescent="0.25">
      <c r="A258" s="202" t="s">
        <v>2474</v>
      </c>
      <c r="B258" s="38">
        <f t="shared" si="2"/>
        <v>716041</v>
      </c>
      <c r="C258" s="180"/>
      <c r="D258" s="40">
        <v>1760</v>
      </c>
      <c r="E258" s="94" t="s">
        <v>2529</v>
      </c>
      <c r="F258" s="35">
        <v>611</v>
      </c>
      <c r="G258" s="179">
        <v>610</v>
      </c>
      <c r="H258" s="179" t="s">
        <v>2600</v>
      </c>
      <c r="I258" s="198" t="s">
        <v>2475</v>
      </c>
      <c r="J258" s="186">
        <v>80000</v>
      </c>
      <c r="K258" s="186">
        <v>565946.58782840311</v>
      </c>
      <c r="L258" s="195"/>
      <c r="M258" s="190"/>
      <c r="N258" s="43"/>
      <c r="O258" s="43"/>
      <c r="P258" s="17"/>
      <c r="Q258" s="17"/>
      <c r="R258" s="17"/>
      <c r="S258" s="26"/>
      <c r="T258" s="11"/>
      <c r="U258"/>
      <c r="V258" s="17"/>
      <c r="W258" s="17"/>
      <c r="X258" s="17"/>
    </row>
    <row r="259" spans="1:24" s="2" customFormat="1" ht="18.95" customHeight="1" x14ac:dyDescent="0.25">
      <c r="A259" s="202" t="s">
        <v>2474</v>
      </c>
      <c r="B259" s="38">
        <f t="shared" si="2"/>
        <v>716042</v>
      </c>
      <c r="C259" s="180"/>
      <c r="D259" s="40">
        <v>1760</v>
      </c>
      <c r="E259" s="94" t="s">
        <v>2530</v>
      </c>
      <c r="F259" s="35">
        <v>611</v>
      </c>
      <c r="G259" s="179">
        <v>610</v>
      </c>
      <c r="H259" s="179" t="s">
        <v>2600</v>
      </c>
      <c r="I259" s="198" t="s">
        <v>2475</v>
      </c>
      <c r="J259" s="186">
        <v>1000</v>
      </c>
      <c r="K259" s="186">
        <v>7071.8650144788444</v>
      </c>
      <c r="L259" s="195"/>
      <c r="M259" s="190"/>
      <c r="N259" s="43"/>
      <c r="O259" s="43"/>
      <c r="P259" s="17"/>
      <c r="Q259" s="17"/>
      <c r="R259" s="17"/>
      <c r="S259" s="26"/>
      <c r="T259" s="11"/>
      <c r="U259"/>
      <c r="V259" s="17"/>
      <c r="W259" s="17"/>
      <c r="X259" s="17"/>
    </row>
    <row r="260" spans="1:24" s="2" customFormat="1" ht="18.95" customHeight="1" x14ac:dyDescent="0.25">
      <c r="A260" s="202" t="s">
        <v>2474</v>
      </c>
      <c r="B260" s="38">
        <f t="shared" si="2"/>
        <v>716043</v>
      </c>
      <c r="C260" s="180"/>
      <c r="D260" s="40">
        <v>1760</v>
      </c>
      <c r="E260" s="94" t="s">
        <v>2531</v>
      </c>
      <c r="F260" s="35">
        <v>611</v>
      </c>
      <c r="G260" s="179">
        <v>610</v>
      </c>
      <c r="H260" s="179" t="s">
        <v>2600</v>
      </c>
      <c r="I260" s="198" t="s">
        <v>2475</v>
      </c>
      <c r="J260" s="186">
        <v>103647</v>
      </c>
      <c r="K260" s="186">
        <v>733237.75308069668</v>
      </c>
      <c r="L260" s="195"/>
      <c r="M260" s="190"/>
      <c r="N260" s="43"/>
      <c r="O260" s="43"/>
      <c r="P260" s="17"/>
      <c r="Q260" s="17"/>
      <c r="R260" s="17"/>
      <c r="S260" s="26"/>
      <c r="T260" s="11"/>
      <c r="U260"/>
      <c r="V260" s="17"/>
      <c r="W260" s="17"/>
      <c r="X260" s="17"/>
    </row>
    <row r="261" spans="1:24" s="2" customFormat="1" ht="18.95" customHeight="1" x14ac:dyDescent="0.25">
      <c r="A261" s="202" t="s">
        <v>2474</v>
      </c>
      <c r="B261" s="38">
        <f t="shared" si="2"/>
        <v>716044</v>
      </c>
      <c r="C261" s="180"/>
      <c r="D261" s="40">
        <v>1760</v>
      </c>
      <c r="E261" s="94" t="s">
        <v>2532</v>
      </c>
      <c r="F261" s="35">
        <v>611</v>
      </c>
      <c r="G261" s="179">
        <v>610</v>
      </c>
      <c r="H261" s="179" t="s">
        <v>2600</v>
      </c>
      <c r="I261" s="198" t="s">
        <v>2475</v>
      </c>
      <c r="J261" s="186">
        <v>1650</v>
      </c>
      <c r="K261" s="186">
        <v>11666.881668522568</v>
      </c>
      <c r="L261" s="195"/>
      <c r="M261" s="190"/>
      <c r="N261" s="43"/>
      <c r="O261" s="43"/>
      <c r="P261" s="17"/>
      <c r="Q261" s="17"/>
      <c r="R261" s="17"/>
      <c r="S261" s="26"/>
      <c r="T261" s="11"/>
      <c r="U261"/>
      <c r="V261" s="17"/>
      <c r="W261" s="17"/>
      <c r="X261" s="17"/>
    </row>
    <row r="262" spans="1:24" s="2" customFormat="1" ht="18.95" customHeight="1" x14ac:dyDescent="0.25">
      <c r="A262" s="202" t="s">
        <v>2474</v>
      </c>
      <c r="B262" s="38">
        <f t="shared" si="2"/>
        <v>716045</v>
      </c>
      <c r="C262" s="180"/>
      <c r="D262" s="40">
        <v>1760</v>
      </c>
      <c r="E262" s="94" t="s">
        <v>2533</v>
      </c>
      <c r="F262" s="35">
        <v>611</v>
      </c>
      <c r="G262" s="179">
        <v>610</v>
      </c>
      <c r="H262" s="179" t="s">
        <v>2600</v>
      </c>
      <c r="I262" s="198" t="s">
        <v>2475</v>
      </c>
      <c r="J262" s="186">
        <v>5000</v>
      </c>
      <c r="K262" s="186">
        <v>35379.267841297609</v>
      </c>
      <c r="L262" s="195"/>
      <c r="M262" s="190"/>
      <c r="N262" s="43"/>
      <c r="O262" s="43"/>
      <c r="P262" s="17"/>
      <c r="Q262" s="17"/>
      <c r="R262" s="17"/>
      <c r="S262" s="26"/>
      <c r="T262" s="11"/>
      <c r="U262"/>
      <c r="V262" s="17"/>
      <c r="W262" s="17"/>
      <c r="X262" s="17"/>
    </row>
    <row r="263" spans="1:24" s="2" customFormat="1" ht="18.95" customHeight="1" x14ac:dyDescent="0.25">
      <c r="A263" s="202" t="s">
        <v>2474</v>
      </c>
      <c r="B263" s="38">
        <f t="shared" si="2"/>
        <v>716046</v>
      </c>
      <c r="C263" s="180"/>
      <c r="D263" s="40">
        <v>1760</v>
      </c>
      <c r="E263" s="94" t="s">
        <v>2534</v>
      </c>
      <c r="F263" s="35">
        <v>611</v>
      </c>
      <c r="G263" s="179">
        <v>610</v>
      </c>
      <c r="H263" s="179" t="s">
        <v>2600</v>
      </c>
      <c r="I263" s="198" t="s">
        <v>2475</v>
      </c>
      <c r="J263" s="186">
        <v>4183</v>
      </c>
      <c r="K263" s="186">
        <v>29587.453533108423</v>
      </c>
      <c r="L263" s="195"/>
      <c r="M263" s="190"/>
      <c r="N263" s="43"/>
      <c r="O263" s="43"/>
      <c r="P263" s="17"/>
      <c r="Q263" s="17"/>
      <c r="R263" s="17"/>
      <c r="S263" s="26"/>
      <c r="T263" s="11"/>
      <c r="U263"/>
      <c r="V263" s="17"/>
      <c r="W263" s="17"/>
      <c r="X263" s="17"/>
    </row>
    <row r="264" spans="1:24" s="2" customFormat="1" ht="18.95" customHeight="1" x14ac:dyDescent="0.25">
      <c r="A264" s="202" t="s">
        <v>2474</v>
      </c>
      <c r="B264" s="38">
        <f t="shared" si="2"/>
        <v>716047</v>
      </c>
      <c r="C264" s="180"/>
      <c r="D264" s="40">
        <v>1760</v>
      </c>
      <c r="E264" s="94" t="s">
        <v>2535</v>
      </c>
      <c r="F264" s="35">
        <v>611</v>
      </c>
      <c r="G264" s="179">
        <v>610</v>
      </c>
      <c r="H264" s="179" t="s">
        <v>2600</v>
      </c>
      <c r="I264" s="198" t="s">
        <v>2475</v>
      </c>
      <c r="J264" s="186">
        <v>2000</v>
      </c>
      <c r="K264" s="186">
        <v>14153.731413409385</v>
      </c>
      <c r="L264" s="195"/>
      <c r="M264" s="194"/>
      <c r="N264" s="38"/>
      <c r="O264" s="38"/>
      <c r="P264" s="17"/>
      <c r="Q264" s="17"/>
      <c r="R264" s="17"/>
      <c r="S264" s="26"/>
      <c r="T264" s="11"/>
      <c r="U264"/>
      <c r="V264" s="17"/>
      <c r="W264" s="17"/>
      <c r="X264" s="17"/>
    </row>
    <row r="265" spans="1:24" s="2" customFormat="1" ht="18.95" customHeight="1" x14ac:dyDescent="0.25">
      <c r="A265" s="202" t="s">
        <v>2474</v>
      </c>
      <c r="B265" s="38">
        <f t="shared" si="2"/>
        <v>716048</v>
      </c>
      <c r="C265" s="180"/>
      <c r="D265" s="40">
        <v>1760</v>
      </c>
      <c r="E265" s="94" t="s">
        <v>2536</v>
      </c>
      <c r="F265" s="35">
        <v>611</v>
      </c>
      <c r="G265" s="179">
        <v>610</v>
      </c>
      <c r="H265" s="179" t="s">
        <v>2600</v>
      </c>
      <c r="I265" s="198" t="s">
        <v>2475</v>
      </c>
      <c r="J265" s="186">
        <v>12000</v>
      </c>
      <c r="K265" s="186">
        <v>84892.342350570572</v>
      </c>
      <c r="L265" s="195"/>
      <c r="M265" s="194"/>
      <c r="N265" s="38"/>
      <c r="O265" s="38"/>
      <c r="P265" s="17"/>
      <c r="Q265" s="17"/>
      <c r="R265" s="17"/>
      <c r="S265" s="26"/>
      <c r="T265" s="11"/>
      <c r="U265"/>
      <c r="V265" s="17"/>
      <c r="W265" s="17"/>
      <c r="X265" s="17"/>
    </row>
    <row r="266" spans="1:24" s="2" customFormat="1" ht="18.95" customHeight="1" x14ac:dyDescent="0.25">
      <c r="A266" s="202" t="s">
        <v>2474</v>
      </c>
      <c r="B266" s="38">
        <f t="shared" si="2"/>
        <v>716049</v>
      </c>
      <c r="C266" s="180"/>
      <c r="D266" s="40">
        <v>1760</v>
      </c>
      <c r="E266" s="94" t="s">
        <v>2537</v>
      </c>
      <c r="F266" s="35">
        <v>611</v>
      </c>
      <c r="G266" s="179">
        <v>610</v>
      </c>
      <c r="H266" s="179" t="s">
        <v>2600</v>
      </c>
      <c r="I266" s="198" t="s">
        <v>2475</v>
      </c>
      <c r="J266" s="186">
        <v>1000</v>
      </c>
      <c r="K266" s="186">
        <v>7071.8650144788444</v>
      </c>
      <c r="L266" s="195"/>
      <c r="M266" s="194"/>
      <c r="N266" s="38"/>
      <c r="O266" s="38"/>
      <c r="P266" s="17"/>
      <c r="Q266" s="17"/>
      <c r="R266" s="17"/>
      <c r="S266" s="26"/>
      <c r="T266" s="11"/>
      <c r="U266"/>
      <c r="V266" s="17"/>
      <c r="W266" s="17"/>
      <c r="X266" s="17"/>
    </row>
    <row r="267" spans="1:24" s="2" customFormat="1" ht="18.95" customHeight="1" x14ac:dyDescent="0.25">
      <c r="A267" s="202" t="s">
        <v>2474</v>
      </c>
      <c r="B267" s="38">
        <f t="shared" si="2"/>
        <v>716050</v>
      </c>
      <c r="C267" s="180"/>
      <c r="D267" s="40">
        <v>1760</v>
      </c>
      <c r="E267" s="94" t="s">
        <v>2538</v>
      </c>
      <c r="F267" s="35">
        <v>611</v>
      </c>
      <c r="G267" s="179">
        <v>610</v>
      </c>
      <c r="H267" s="179" t="s">
        <v>2600</v>
      </c>
      <c r="I267" s="198" t="s">
        <v>2475</v>
      </c>
      <c r="J267" s="186">
        <v>101947</v>
      </c>
      <c r="K267" s="186">
        <v>721210.02164138737</v>
      </c>
      <c r="L267" s="195"/>
      <c r="M267" s="194"/>
      <c r="N267" s="38"/>
      <c r="O267" s="38"/>
      <c r="P267" s="17"/>
      <c r="Q267" s="17"/>
      <c r="R267" s="17"/>
      <c r="S267" s="26"/>
      <c r="T267" s="11"/>
      <c r="U267"/>
      <c r="V267" s="17"/>
      <c r="W267" s="17"/>
      <c r="X267" s="17"/>
    </row>
    <row r="268" spans="1:24" s="2" customFormat="1" ht="18.95" customHeight="1" x14ac:dyDescent="0.25">
      <c r="A268" s="202" t="s">
        <v>2474</v>
      </c>
      <c r="B268" s="38">
        <f t="shared" si="2"/>
        <v>716051</v>
      </c>
      <c r="C268" s="180"/>
      <c r="D268" s="40">
        <v>1760</v>
      </c>
      <c r="E268" s="94" t="s">
        <v>2539</v>
      </c>
      <c r="F268" s="35">
        <v>611</v>
      </c>
      <c r="G268" s="179">
        <v>610</v>
      </c>
      <c r="H268" s="179" t="s">
        <v>2600</v>
      </c>
      <c r="I268" s="198" t="s">
        <v>2475</v>
      </c>
      <c r="J268" s="186">
        <v>260224</v>
      </c>
      <c r="K268" s="186">
        <v>1840919.8908430079</v>
      </c>
      <c r="L268" s="195"/>
      <c r="M268" s="194"/>
      <c r="N268" s="38"/>
      <c r="O268" s="38"/>
      <c r="P268" s="17"/>
      <c r="Q268" s="17"/>
      <c r="R268" s="17"/>
      <c r="S268" s="26"/>
      <c r="T268" s="11"/>
      <c r="U268"/>
      <c r="V268" s="17"/>
      <c r="W268" s="17"/>
      <c r="X268" s="17"/>
    </row>
    <row r="269" spans="1:24" s="2" customFormat="1" ht="18.95" customHeight="1" x14ac:dyDescent="0.25">
      <c r="A269" s="202" t="s">
        <v>2474</v>
      </c>
      <c r="B269" s="38">
        <f t="shared" si="2"/>
        <v>716052</v>
      </c>
      <c r="C269" s="180"/>
      <c r="D269" s="40">
        <v>1760</v>
      </c>
      <c r="E269" s="94" t="s">
        <v>2540</v>
      </c>
      <c r="F269" s="35">
        <v>611</v>
      </c>
      <c r="G269" s="179">
        <v>610</v>
      </c>
      <c r="H269" s="179" t="s">
        <v>2600</v>
      </c>
      <c r="I269" s="198" t="s">
        <v>2475</v>
      </c>
      <c r="J269" s="186">
        <v>40662</v>
      </c>
      <c r="K269" s="186">
        <v>287659.83072100341</v>
      </c>
      <c r="L269" s="195"/>
      <c r="M269" s="194"/>
      <c r="N269" s="38"/>
      <c r="O269" s="38"/>
      <c r="P269" s="17"/>
      <c r="Q269" s="17"/>
      <c r="R269" s="17"/>
      <c r="S269" s="26"/>
      <c r="T269" s="11"/>
      <c r="U269"/>
      <c r="V269" s="17"/>
      <c r="W269" s="17"/>
      <c r="X269" s="17"/>
    </row>
    <row r="270" spans="1:24" s="2" customFormat="1" ht="18.95" customHeight="1" x14ac:dyDescent="0.25">
      <c r="A270" s="202" t="s">
        <v>2474</v>
      </c>
      <c r="B270" s="38">
        <f t="shared" si="2"/>
        <v>716053</v>
      </c>
      <c r="C270" s="180"/>
      <c r="D270" s="40">
        <v>1760</v>
      </c>
      <c r="E270" s="94" t="s">
        <v>2541</v>
      </c>
      <c r="F270" s="35">
        <v>611</v>
      </c>
      <c r="G270" s="179">
        <v>610</v>
      </c>
      <c r="H270" s="179" t="s">
        <v>2600</v>
      </c>
      <c r="I270" s="198" t="s">
        <v>2475</v>
      </c>
      <c r="J270" s="186">
        <v>300</v>
      </c>
      <c r="K270" s="186">
        <v>2129.400814345357</v>
      </c>
      <c r="L270" s="195"/>
      <c r="M270" s="194"/>
      <c r="N270" s="38"/>
      <c r="O270" s="38"/>
      <c r="P270" s="17"/>
      <c r="Q270" s="17"/>
      <c r="R270" s="17"/>
      <c r="S270" s="26"/>
      <c r="T270" s="11"/>
      <c r="U270"/>
      <c r="V270" s="17"/>
      <c r="W270" s="17"/>
      <c r="X270" s="17"/>
    </row>
    <row r="271" spans="1:24" s="2" customFormat="1" ht="18.95" customHeight="1" x14ac:dyDescent="0.25">
      <c r="A271" s="202" t="s">
        <v>2474</v>
      </c>
      <c r="B271" s="38">
        <f t="shared" si="2"/>
        <v>716054</v>
      </c>
      <c r="C271" s="180"/>
      <c r="D271" s="40">
        <v>1760</v>
      </c>
      <c r="E271" s="94" t="s">
        <v>2542</v>
      </c>
      <c r="F271" s="35">
        <v>611</v>
      </c>
      <c r="G271" s="179">
        <v>610</v>
      </c>
      <c r="H271" s="179" t="s">
        <v>2600</v>
      </c>
      <c r="I271" s="198" t="s">
        <v>2475</v>
      </c>
      <c r="J271" s="186">
        <v>300</v>
      </c>
      <c r="K271" s="186">
        <v>2129.400814345357</v>
      </c>
      <c r="L271" s="195"/>
      <c r="M271" s="194"/>
      <c r="N271" s="38"/>
      <c r="O271" s="38"/>
      <c r="P271" s="17"/>
      <c r="Q271" s="17"/>
      <c r="R271" s="17"/>
      <c r="S271" s="26"/>
      <c r="T271" s="11"/>
      <c r="U271"/>
      <c r="V271" s="17"/>
      <c r="W271" s="17"/>
      <c r="X271" s="17"/>
    </row>
    <row r="272" spans="1:24" s="2" customFormat="1" ht="18.95" customHeight="1" x14ac:dyDescent="0.25">
      <c r="A272" s="202" t="s">
        <v>2474</v>
      </c>
      <c r="B272" s="38">
        <f t="shared" si="2"/>
        <v>716055</v>
      </c>
      <c r="C272" s="180"/>
      <c r="D272" s="40">
        <v>1760</v>
      </c>
      <c r="E272" s="94" t="s">
        <v>2543</v>
      </c>
      <c r="F272" s="35">
        <v>611</v>
      </c>
      <c r="G272" s="179">
        <v>610</v>
      </c>
      <c r="H272" s="179" t="s">
        <v>2600</v>
      </c>
      <c r="I272" s="198" t="s">
        <v>2475</v>
      </c>
      <c r="J272" s="186">
        <v>300</v>
      </c>
      <c r="K272" s="186">
        <v>2129.400814345357</v>
      </c>
      <c r="L272" s="195"/>
      <c r="M272" s="194"/>
      <c r="N272" s="38"/>
      <c r="O272" s="38"/>
      <c r="P272" s="17"/>
      <c r="Q272" s="17"/>
      <c r="R272" s="17"/>
      <c r="S272" s="26"/>
      <c r="T272" s="11"/>
      <c r="U272"/>
      <c r="V272" s="17"/>
      <c r="W272" s="17"/>
      <c r="X272" s="17"/>
    </row>
    <row r="273" spans="1:24" s="2" customFormat="1" ht="18.95" customHeight="1" x14ac:dyDescent="0.25">
      <c r="A273" s="202" t="s">
        <v>2474</v>
      </c>
      <c r="B273" s="38">
        <f t="shared" si="2"/>
        <v>716056</v>
      </c>
      <c r="C273" s="180"/>
      <c r="D273" s="40">
        <v>1760</v>
      </c>
      <c r="E273" s="94" t="s">
        <v>2544</v>
      </c>
      <c r="F273" s="35">
        <v>611</v>
      </c>
      <c r="G273" s="179">
        <v>610</v>
      </c>
      <c r="H273" s="179" t="s">
        <v>2600</v>
      </c>
      <c r="I273" s="198" t="s">
        <v>2475</v>
      </c>
      <c r="J273" s="186">
        <v>93887</v>
      </c>
      <c r="K273" s="186">
        <v>664184.5489986646</v>
      </c>
      <c r="L273" s="195"/>
      <c r="M273" s="194"/>
      <c r="N273" s="38"/>
      <c r="O273" s="38"/>
      <c r="P273" s="17"/>
      <c r="Q273" s="17"/>
      <c r="R273" s="17"/>
      <c r="S273" s="26"/>
      <c r="T273" s="11"/>
      <c r="U273"/>
      <c r="V273" s="17"/>
      <c r="W273" s="17"/>
      <c r="X273" s="17"/>
    </row>
    <row r="274" spans="1:24" s="2" customFormat="1" ht="18.95" customHeight="1" x14ac:dyDescent="0.25">
      <c r="A274" s="202" t="s">
        <v>2474</v>
      </c>
      <c r="B274" s="38">
        <f t="shared" si="2"/>
        <v>716057</v>
      </c>
      <c r="C274" s="180"/>
      <c r="D274" s="40">
        <v>1760</v>
      </c>
      <c r="E274" s="94" t="s">
        <v>2545</v>
      </c>
      <c r="F274" s="35">
        <v>611</v>
      </c>
      <c r="G274" s="179">
        <v>610</v>
      </c>
      <c r="H274" s="179" t="s">
        <v>2600</v>
      </c>
      <c r="I274" s="198" t="s">
        <v>2475</v>
      </c>
      <c r="J274" s="186">
        <v>2215</v>
      </c>
      <c r="K274" s="186">
        <v>15661.989643513296</v>
      </c>
      <c r="L274" s="195"/>
      <c r="M274" s="194"/>
      <c r="N274" s="38"/>
      <c r="O274" s="38"/>
      <c r="P274" s="17"/>
      <c r="Q274" s="17"/>
      <c r="R274" s="17"/>
      <c r="S274" s="26"/>
      <c r="T274" s="11"/>
      <c r="U274"/>
      <c r="V274" s="17"/>
      <c r="W274" s="17"/>
      <c r="X274" s="17"/>
    </row>
    <row r="275" spans="1:24" s="2" customFormat="1" ht="18.95" customHeight="1" x14ac:dyDescent="0.25">
      <c r="A275" s="202" t="s">
        <v>2474</v>
      </c>
      <c r="B275" s="38">
        <f t="shared" si="2"/>
        <v>716058</v>
      </c>
      <c r="C275" s="180"/>
      <c r="D275" s="40">
        <v>1760</v>
      </c>
      <c r="E275" s="94" t="s">
        <v>2546</v>
      </c>
      <c r="F275" s="35">
        <v>611</v>
      </c>
      <c r="G275" s="179">
        <v>610</v>
      </c>
      <c r="H275" s="179" t="s">
        <v>2600</v>
      </c>
      <c r="I275" s="198" t="s">
        <v>2475</v>
      </c>
      <c r="J275" s="186">
        <v>729</v>
      </c>
      <c r="K275" s="186">
        <v>5162.1203394960503</v>
      </c>
      <c r="L275" s="195"/>
      <c r="M275" s="194"/>
      <c r="N275" s="38"/>
      <c r="O275" s="38"/>
      <c r="P275" s="17"/>
      <c r="Q275" s="17"/>
      <c r="R275" s="17"/>
      <c r="S275" s="26"/>
      <c r="T275" s="11"/>
      <c r="U275"/>
      <c r="V275" s="17"/>
      <c r="W275" s="17"/>
      <c r="X275" s="17"/>
    </row>
    <row r="276" spans="1:24" s="2" customFormat="1" ht="18.95" customHeight="1" x14ac:dyDescent="0.25">
      <c r="A276" s="202" t="s">
        <v>2474</v>
      </c>
      <c r="B276" s="38">
        <f t="shared" si="2"/>
        <v>716059</v>
      </c>
      <c r="C276" s="180"/>
      <c r="D276" s="40">
        <v>1760</v>
      </c>
      <c r="E276" s="94" t="s">
        <v>2547</v>
      </c>
      <c r="F276" s="35">
        <v>611</v>
      </c>
      <c r="G276" s="179">
        <v>610</v>
      </c>
      <c r="H276" s="179" t="s">
        <v>2600</v>
      </c>
      <c r="I276" s="198" t="s">
        <v>2475</v>
      </c>
      <c r="J276" s="186">
        <v>18859</v>
      </c>
      <c r="K276" s="186">
        <v>133409.53425664839</v>
      </c>
      <c r="L276" s="195"/>
      <c r="M276" s="194"/>
      <c r="N276" s="38"/>
      <c r="O276" s="38"/>
      <c r="P276" s="17"/>
      <c r="Q276" s="17"/>
      <c r="R276" s="17"/>
      <c r="S276" s="26"/>
      <c r="T276" s="11"/>
      <c r="U276"/>
      <c r="V276" s="17"/>
      <c r="W276" s="17"/>
      <c r="X276" s="17"/>
    </row>
    <row r="277" spans="1:24" s="2" customFormat="1" ht="18.95" customHeight="1" x14ac:dyDescent="0.25">
      <c r="A277" s="202" t="s">
        <v>2474</v>
      </c>
      <c r="B277" s="38">
        <f t="shared" si="2"/>
        <v>716060</v>
      </c>
      <c r="C277" s="180"/>
      <c r="D277" s="40">
        <v>1760</v>
      </c>
      <c r="E277" s="94" t="s">
        <v>2548</v>
      </c>
      <c r="F277" s="35">
        <v>611</v>
      </c>
      <c r="G277" s="179">
        <v>610</v>
      </c>
      <c r="H277" s="179" t="s">
        <v>2600</v>
      </c>
      <c r="I277" s="198" t="s">
        <v>2475</v>
      </c>
      <c r="J277" s="186">
        <v>1573</v>
      </c>
      <c r="K277" s="186">
        <v>11130.643272710382</v>
      </c>
      <c r="L277" s="195"/>
      <c r="M277" s="194"/>
      <c r="N277" s="38"/>
      <c r="O277" s="38"/>
      <c r="P277" s="17"/>
      <c r="Q277" s="17"/>
      <c r="R277" s="17"/>
      <c r="S277" s="26"/>
      <c r="T277" s="11"/>
      <c r="U277"/>
      <c r="V277" s="17"/>
      <c r="W277" s="17"/>
      <c r="X277" s="17"/>
    </row>
    <row r="278" spans="1:24" s="2" customFormat="1" ht="18.95" customHeight="1" x14ac:dyDescent="0.25">
      <c r="A278" s="202" t="s">
        <v>2474</v>
      </c>
      <c r="B278" s="38">
        <f t="shared" si="2"/>
        <v>716061</v>
      </c>
      <c r="C278" s="180"/>
      <c r="D278" s="40">
        <v>1760</v>
      </c>
      <c r="E278" s="94" t="s">
        <v>2549</v>
      </c>
      <c r="F278" s="35">
        <v>611</v>
      </c>
      <c r="G278" s="179">
        <v>610</v>
      </c>
      <c r="H278" s="179" t="s">
        <v>2600</v>
      </c>
      <c r="I278" s="198" t="s">
        <v>2475</v>
      </c>
      <c r="J278" s="186">
        <v>38962</v>
      </c>
      <c r="K278" s="186">
        <v>275633.13012193941</v>
      </c>
      <c r="L278" s="195"/>
      <c r="M278" s="194"/>
      <c r="N278" s="38"/>
      <c r="O278" s="38"/>
      <c r="P278" s="17"/>
      <c r="Q278" s="17"/>
      <c r="R278" s="17"/>
      <c r="S278" s="26"/>
      <c r="T278" s="11"/>
      <c r="U278"/>
      <c r="V278" s="17"/>
      <c r="W278" s="17"/>
      <c r="X278" s="17"/>
    </row>
    <row r="279" spans="1:24" s="2" customFormat="1" ht="18.95" customHeight="1" x14ac:dyDescent="0.25">
      <c r="A279" s="202" t="s">
        <v>2474</v>
      </c>
      <c r="B279" s="38">
        <f t="shared" si="2"/>
        <v>716062</v>
      </c>
      <c r="C279" s="180"/>
      <c r="D279" s="40">
        <v>1760</v>
      </c>
      <c r="E279" s="94" t="s">
        <v>2550</v>
      </c>
      <c r="F279" s="35">
        <v>611</v>
      </c>
      <c r="G279" s="179">
        <v>610</v>
      </c>
      <c r="H279" s="179" t="s">
        <v>2600</v>
      </c>
      <c r="I279" s="198" t="s">
        <v>2475</v>
      </c>
      <c r="J279" s="186">
        <v>21981</v>
      </c>
      <c r="K279" s="186">
        <v>155507.1444017413</v>
      </c>
      <c r="L279" s="195"/>
      <c r="M279" s="194"/>
      <c r="N279" s="38"/>
      <c r="O279" s="38"/>
      <c r="P279" s="17"/>
      <c r="Q279" s="17"/>
      <c r="R279" s="17"/>
      <c r="S279" s="26"/>
      <c r="T279" s="11"/>
      <c r="U279"/>
      <c r="V279" s="17"/>
      <c r="W279" s="17"/>
      <c r="X279" s="17"/>
    </row>
    <row r="280" spans="1:24" s="2" customFormat="1" ht="18.95" customHeight="1" x14ac:dyDescent="0.25">
      <c r="A280" s="173" t="s">
        <v>2474</v>
      </c>
      <c r="B280" s="38">
        <f t="shared" si="2"/>
        <v>716063</v>
      </c>
      <c r="C280" s="180"/>
      <c r="D280" s="40">
        <v>1760</v>
      </c>
      <c r="E280" s="94" t="s">
        <v>2480</v>
      </c>
      <c r="F280" s="35">
        <v>611</v>
      </c>
      <c r="G280" s="179">
        <v>610</v>
      </c>
      <c r="H280" s="179" t="s">
        <v>2600</v>
      </c>
      <c r="I280" s="198" t="s">
        <v>2475</v>
      </c>
      <c r="J280" s="186">
        <v>0</v>
      </c>
      <c r="K280" s="186">
        <v>3765.4104511764726</v>
      </c>
      <c r="L280" s="195"/>
      <c r="M280" s="194"/>
      <c r="N280" s="38"/>
      <c r="O280" s="38"/>
      <c r="P280" s="17"/>
      <c r="Q280" s="17"/>
      <c r="R280" s="17"/>
      <c r="S280" s="26"/>
      <c r="T280" s="11"/>
      <c r="U280"/>
      <c r="V280" s="17"/>
      <c r="W280" s="17"/>
      <c r="X280" s="17"/>
    </row>
    <row r="281" spans="1:24" s="2" customFormat="1" ht="18.95" customHeight="1" x14ac:dyDescent="0.25">
      <c r="A281" s="173" t="s">
        <v>2474</v>
      </c>
      <c r="B281" s="38">
        <f t="shared" si="2"/>
        <v>716064</v>
      </c>
      <c r="C281" s="180"/>
      <c r="D281" s="40">
        <v>1760</v>
      </c>
      <c r="E281" s="94" t="s">
        <v>2484</v>
      </c>
      <c r="F281" s="35">
        <v>611</v>
      </c>
      <c r="G281" s="179">
        <v>610</v>
      </c>
      <c r="H281" s="179" t="s">
        <v>2600</v>
      </c>
      <c r="I281" s="198" t="s">
        <v>2475</v>
      </c>
      <c r="J281" s="186">
        <v>0</v>
      </c>
      <c r="K281" s="186">
        <v>241258.5982448193</v>
      </c>
      <c r="L281" s="195"/>
      <c r="M281" s="194"/>
      <c r="N281" s="38"/>
      <c r="O281" s="38"/>
      <c r="P281" s="17"/>
      <c r="Q281" s="17"/>
      <c r="R281" s="17"/>
      <c r="S281" s="26"/>
      <c r="T281" s="11"/>
      <c r="U281"/>
      <c r="V281" s="17"/>
      <c r="W281" s="17"/>
      <c r="X281" s="17"/>
    </row>
    <row r="282" spans="1:24" s="2" customFormat="1" ht="18.95" customHeight="1" x14ac:dyDescent="0.25">
      <c r="A282" s="12">
        <v>526</v>
      </c>
      <c r="B282" s="38">
        <v>776526</v>
      </c>
      <c r="C282" s="16" t="s">
        <v>441</v>
      </c>
      <c r="D282" s="41">
        <f>+A282-N282</f>
        <v>0</v>
      </c>
      <c r="E282" s="12" t="s">
        <v>792</v>
      </c>
      <c r="F282" s="35" t="s">
        <v>2658</v>
      </c>
      <c r="G282" s="35">
        <v>614</v>
      </c>
      <c r="H282" s="35" t="s">
        <v>2339</v>
      </c>
      <c r="I282" s="198" t="s">
        <v>2475</v>
      </c>
      <c r="J282" s="183"/>
      <c r="K282" s="183"/>
      <c r="L282" s="187"/>
      <c r="M282" s="185">
        <v>-34231.629999999997</v>
      </c>
      <c r="N282" s="174">
        <v>526</v>
      </c>
      <c r="O282" s="174"/>
      <c r="P282" s="7" t="s">
        <v>320</v>
      </c>
      <c r="Q282" s="7" t="s">
        <v>70</v>
      </c>
      <c r="R282" s="7" t="s">
        <v>67</v>
      </c>
      <c r="S282" s="7">
        <v>10155</v>
      </c>
      <c r="T282" t="str">
        <f>VLOOKUP(S282,'Acct Unit'!D:E,2,FALSE)</f>
        <v>Administration -MR</v>
      </c>
      <c r="U282">
        <f>VLOOKUP(S282,'Acct Unit'!D:F,3,FALSE)</f>
        <v>10</v>
      </c>
      <c r="V282" s="7" t="s">
        <v>67</v>
      </c>
      <c r="W282" s="7" t="s">
        <v>9</v>
      </c>
      <c r="X282" s="7" t="s">
        <v>442</v>
      </c>
    </row>
    <row r="283" spans="1:24" s="2" customFormat="1" ht="18.95" customHeight="1" x14ac:dyDescent="0.25">
      <c r="A283" s="19">
        <v>526</v>
      </c>
      <c r="B283" s="38"/>
      <c r="C283" s="180"/>
      <c r="D283" s="40"/>
      <c r="E283" s="94" t="s">
        <v>2551</v>
      </c>
      <c r="F283" s="35" t="s">
        <v>2658</v>
      </c>
      <c r="G283" s="35">
        <v>614</v>
      </c>
      <c r="H283" s="35" t="s">
        <v>2339</v>
      </c>
      <c r="I283" s="198" t="s">
        <v>2475</v>
      </c>
      <c r="J283" s="186">
        <v>371213.88</v>
      </c>
      <c r="K283" s="186">
        <v>443581.77183792542</v>
      </c>
      <c r="L283" s="195"/>
      <c r="M283" s="187"/>
      <c r="N283" s="40"/>
      <c r="O283" s="40"/>
      <c r="P283" s="7"/>
      <c r="Q283" s="7"/>
      <c r="R283" s="7"/>
      <c r="S283" s="7"/>
      <c r="T283"/>
      <c r="U283"/>
      <c r="V283" s="7"/>
      <c r="W283" s="7"/>
      <c r="X283" s="7"/>
    </row>
    <row r="284" spans="1:24" s="2" customFormat="1" ht="18.95" customHeight="1" x14ac:dyDescent="0.25">
      <c r="A284" s="27">
        <v>4610</v>
      </c>
      <c r="B284" s="38">
        <v>776005</v>
      </c>
      <c r="C284" s="16" t="s">
        <v>299</v>
      </c>
      <c r="D284" s="41">
        <f>+A284-N284</f>
        <v>0</v>
      </c>
      <c r="E284" s="13" t="s">
        <v>845</v>
      </c>
      <c r="F284" s="35" t="s">
        <v>2658</v>
      </c>
      <c r="G284" s="35">
        <v>614</v>
      </c>
      <c r="H284" s="35" t="s">
        <v>2339</v>
      </c>
      <c r="I284" s="198" t="s">
        <v>2475</v>
      </c>
      <c r="J284" s="183"/>
      <c r="K284" s="183"/>
      <c r="L284" s="187"/>
      <c r="M284" s="185">
        <v>-557849.27</v>
      </c>
      <c r="N284" s="174">
        <v>4610</v>
      </c>
      <c r="O284" s="174"/>
      <c r="P284" s="7" t="s">
        <v>69</v>
      </c>
      <c r="Q284" s="7" t="s">
        <v>70</v>
      </c>
      <c r="R284" s="7" t="s">
        <v>67</v>
      </c>
      <c r="S284" s="7">
        <v>10155</v>
      </c>
      <c r="T284" t="str">
        <f>VLOOKUP(S284,'Acct Unit'!D:E,2,FALSE)</f>
        <v>Administration -MR</v>
      </c>
      <c r="U284">
        <f>VLOOKUP(S284,'Acct Unit'!D:F,3,FALSE)</f>
        <v>10</v>
      </c>
      <c r="V284" s="7" t="s">
        <v>67</v>
      </c>
      <c r="W284" s="7" t="s">
        <v>14</v>
      </c>
      <c r="X284" s="7" t="s">
        <v>110</v>
      </c>
    </row>
    <row r="285" spans="1:24" s="2" customFormat="1" ht="18.95" customHeight="1" x14ac:dyDescent="0.25">
      <c r="A285" s="19">
        <v>4610</v>
      </c>
      <c r="B285" s="38"/>
      <c r="C285" s="180"/>
      <c r="D285" s="40"/>
      <c r="E285" s="94" t="s">
        <v>2429</v>
      </c>
      <c r="F285" s="35" t="s">
        <v>2658</v>
      </c>
      <c r="G285" s="35">
        <v>614</v>
      </c>
      <c r="H285" s="35" t="s">
        <v>2339</v>
      </c>
      <c r="I285" s="198" t="s">
        <v>2475</v>
      </c>
      <c r="J285" s="186">
        <v>5925</v>
      </c>
      <c r="K285" s="186">
        <v>67859.097268132231</v>
      </c>
      <c r="L285" s="195"/>
      <c r="M285" s="187"/>
      <c r="N285" s="40"/>
      <c r="O285" s="40"/>
      <c r="P285" s="7"/>
      <c r="Q285" s="7"/>
      <c r="R285" s="7"/>
      <c r="S285" s="7"/>
      <c r="T285"/>
      <c r="U285"/>
      <c r="V285" s="7"/>
      <c r="W285" s="7"/>
      <c r="X285" s="7"/>
    </row>
    <row r="286" spans="1:24" s="2" customFormat="1" ht="18.95" customHeight="1" x14ac:dyDescent="0.25">
      <c r="A286" s="27">
        <v>4654</v>
      </c>
      <c r="B286" s="38">
        <v>776019</v>
      </c>
      <c r="C286" s="16" t="s">
        <v>336</v>
      </c>
      <c r="D286" s="41">
        <f>+A286-N286</f>
        <v>0</v>
      </c>
      <c r="E286" s="13" t="s">
        <v>677</v>
      </c>
      <c r="F286" s="35" t="s">
        <v>2658</v>
      </c>
      <c r="G286" s="35">
        <v>614</v>
      </c>
      <c r="H286" s="35" t="s">
        <v>2339</v>
      </c>
      <c r="I286" s="198" t="s">
        <v>2475</v>
      </c>
      <c r="J286" s="183"/>
      <c r="K286" s="183"/>
      <c r="L286" s="187"/>
      <c r="M286" s="185">
        <v>-15706.34</v>
      </c>
      <c r="N286" s="174">
        <v>4654</v>
      </c>
      <c r="O286" s="174"/>
      <c r="P286" s="7" t="s">
        <v>69</v>
      </c>
      <c r="Q286" s="7" t="s">
        <v>70</v>
      </c>
      <c r="R286" s="7" t="s">
        <v>67</v>
      </c>
      <c r="S286" s="7">
        <v>10155</v>
      </c>
      <c r="T286" t="str">
        <f>VLOOKUP(S286,'Acct Unit'!D:E,2,FALSE)</f>
        <v>Administration -MR</v>
      </c>
      <c r="U286">
        <f>VLOOKUP(S286,'Acct Unit'!D:F,3,FALSE)</f>
        <v>10</v>
      </c>
      <c r="V286" s="7" t="s">
        <v>67</v>
      </c>
      <c r="W286" s="7" t="s">
        <v>9</v>
      </c>
      <c r="X286" s="7" t="s">
        <v>339</v>
      </c>
    </row>
    <row r="287" spans="1:24" s="2" customFormat="1" ht="18.95" customHeight="1" x14ac:dyDescent="0.25">
      <c r="A287" s="19">
        <v>4654</v>
      </c>
      <c r="B287" s="38"/>
      <c r="C287" s="180"/>
      <c r="D287" s="40"/>
      <c r="E287" s="94" t="s">
        <v>677</v>
      </c>
      <c r="F287" s="35" t="s">
        <v>2658</v>
      </c>
      <c r="G287" s="35">
        <v>614</v>
      </c>
      <c r="H287" s="35" t="s">
        <v>2339</v>
      </c>
      <c r="I287" s="198" t="s">
        <v>2475</v>
      </c>
      <c r="J287" s="186">
        <v>66608</v>
      </c>
      <c r="K287" s="186">
        <v>69264.878540903504</v>
      </c>
      <c r="L287" s="195"/>
      <c r="M287" s="187"/>
      <c r="N287" s="40"/>
      <c r="O287" s="40"/>
      <c r="P287" s="7"/>
      <c r="Q287" s="7"/>
      <c r="R287" s="7"/>
      <c r="S287" s="7"/>
      <c r="T287"/>
      <c r="U287"/>
      <c r="V287" s="7"/>
      <c r="W287" s="7"/>
      <c r="X287" s="7"/>
    </row>
    <row r="288" spans="1:24" s="2" customFormat="1" ht="18.95" customHeight="1" x14ac:dyDescent="0.25">
      <c r="A288" s="27">
        <v>4655</v>
      </c>
      <c r="B288" s="38">
        <v>776020</v>
      </c>
      <c r="C288" s="16" t="s">
        <v>338</v>
      </c>
      <c r="D288" s="41">
        <f>+A288-N288</f>
        <v>0</v>
      </c>
      <c r="E288" s="13" t="s">
        <v>678</v>
      </c>
      <c r="F288" s="35" t="s">
        <v>2658</v>
      </c>
      <c r="G288" s="35">
        <v>614</v>
      </c>
      <c r="H288" s="35" t="s">
        <v>2339</v>
      </c>
      <c r="I288" s="198" t="s">
        <v>2475</v>
      </c>
      <c r="J288" s="183"/>
      <c r="K288" s="183"/>
      <c r="L288" s="187"/>
      <c r="M288" s="185">
        <v>-96739.02</v>
      </c>
      <c r="N288" s="174">
        <v>4655</v>
      </c>
      <c r="O288" s="174"/>
      <c r="P288" s="7" t="s">
        <v>69</v>
      </c>
      <c r="Q288" s="7" t="s">
        <v>70</v>
      </c>
      <c r="R288" s="7" t="s">
        <v>67</v>
      </c>
      <c r="S288" s="7">
        <v>10155</v>
      </c>
      <c r="T288" t="str">
        <f>VLOOKUP(S288,'Acct Unit'!D:E,2,FALSE)</f>
        <v>Administration -MR</v>
      </c>
      <c r="U288">
        <f>VLOOKUP(S288,'Acct Unit'!D:F,3,FALSE)</f>
        <v>10</v>
      </c>
      <c r="V288" s="7" t="s">
        <v>67</v>
      </c>
      <c r="W288" s="7" t="s">
        <v>9</v>
      </c>
      <c r="X288" s="7" t="s">
        <v>341</v>
      </c>
    </row>
    <row r="289" spans="1:24" s="2" customFormat="1" ht="18.95" customHeight="1" x14ac:dyDescent="0.25">
      <c r="A289" s="19">
        <v>4655</v>
      </c>
      <c r="B289" s="38"/>
      <c r="C289" s="180"/>
      <c r="D289" s="40"/>
      <c r="E289" s="94" t="s">
        <v>2500</v>
      </c>
      <c r="F289" s="35" t="s">
        <v>2658</v>
      </c>
      <c r="G289" s="35">
        <v>614</v>
      </c>
      <c r="H289" s="35" t="s">
        <v>2339</v>
      </c>
      <c r="I289" s="198" t="s">
        <v>2475</v>
      </c>
      <c r="J289" s="186">
        <v>26764.47</v>
      </c>
      <c r="K289" s="186">
        <v>161629.8023508318</v>
      </c>
      <c r="L289" s="195"/>
      <c r="M289" s="187"/>
      <c r="N289" s="40"/>
      <c r="O289" s="40"/>
      <c r="P289" s="7"/>
      <c r="Q289" s="7"/>
      <c r="R289" s="7"/>
      <c r="S289" s="7"/>
      <c r="T289"/>
      <c r="U289"/>
      <c r="V289" s="7"/>
      <c r="W289" s="7"/>
      <c r="X289" s="7"/>
    </row>
    <row r="290" spans="1:24" s="2" customFormat="1" ht="18.95" customHeight="1" x14ac:dyDescent="0.25">
      <c r="A290" s="27">
        <v>4656</v>
      </c>
      <c r="B290" s="38">
        <v>776021</v>
      </c>
      <c r="C290" s="16" t="s">
        <v>340</v>
      </c>
      <c r="D290" s="41">
        <f>+A290-N290</f>
        <v>0</v>
      </c>
      <c r="E290" s="13" t="s">
        <v>679</v>
      </c>
      <c r="F290" s="35" t="s">
        <v>2658</v>
      </c>
      <c r="G290" s="35">
        <v>614</v>
      </c>
      <c r="H290" s="35" t="s">
        <v>2339</v>
      </c>
      <c r="I290" s="198" t="s">
        <v>2475</v>
      </c>
      <c r="J290" s="183"/>
      <c r="K290" s="183"/>
      <c r="L290" s="187"/>
      <c r="M290" s="185">
        <v>-78808.600000000006</v>
      </c>
      <c r="N290" s="174">
        <v>4656</v>
      </c>
      <c r="O290" s="174"/>
      <c r="P290" s="7" t="s">
        <v>69</v>
      </c>
      <c r="Q290" s="7" t="s">
        <v>70</v>
      </c>
      <c r="R290" s="7" t="s">
        <v>67</v>
      </c>
      <c r="S290" s="7">
        <v>24434</v>
      </c>
      <c r="T290" t="str">
        <f>VLOOKUP(S290,'Acct Unit'!D:E,2,FALSE)</f>
        <v>Moss Research Core-RE</v>
      </c>
      <c r="U290">
        <f>VLOOKUP(S290,'Acct Unit'!D:F,3,FALSE)</f>
        <v>10</v>
      </c>
      <c r="V290" s="7" t="s">
        <v>67</v>
      </c>
      <c r="W290" s="7" t="s">
        <v>9</v>
      </c>
      <c r="X290" s="7" t="s">
        <v>343</v>
      </c>
    </row>
    <row r="291" spans="1:24" s="2" customFormat="1" ht="18.95" customHeight="1" x14ac:dyDescent="0.25">
      <c r="A291" s="19">
        <v>4656</v>
      </c>
      <c r="B291" s="38"/>
      <c r="C291" s="180"/>
      <c r="D291" s="40"/>
      <c r="E291" s="94" t="s">
        <v>679</v>
      </c>
      <c r="F291" s="35" t="s">
        <v>2658</v>
      </c>
      <c r="G291" s="35">
        <v>614</v>
      </c>
      <c r="H291" s="35" t="s">
        <v>2339</v>
      </c>
      <c r="I291" s="198" t="s">
        <v>2475</v>
      </c>
      <c r="J291" s="186">
        <v>10163.549999999999</v>
      </c>
      <c r="K291" s="186">
        <v>92364.553809928286</v>
      </c>
      <c r="L291" s="195"/>
      <c r="M291" s="187"/>
      <c r="N291" s="40"/>
      <c r="O291" s="40"/>
      <c r="P291" s="7"/>
      <c r="Q291" s="7"/>
      <c r="R291" s="7"/>
      <c r="S291" s="7"/>
      <c r="T291"/>
      <c r="U291"/>
      <c r="V291" s="7"/>
      <c r="W291" s="7"/>
      <c r="X291" s="7"/>
    </row>
    <row r="292" spans="1:24" s="2" customFormat="1" ht="18.95" customHeight="1" x14ac:dyDescent="0.25">
      <c r="A292" s="27">
        <v>4657</v>
      </c>
      <c r="B292" s="38">
        <v>776022</v>
      </c>
      <c r="C292" s="16" t="s">
        <v>342</v>
      </c>
      <c r="D292" s="41">
        <f>+A292-N292</f>
        <v>0</v>
      </c>
      <c r="E292" s="13" t="s">
        <v>680</v>
      </c>
      <c r="F292" s="35" t="s">
        <v>2658</v>
      </c>
      <c r="G292" s="35">
        <v>614</v>
      </c>
      <c r="H292" s="35" t="s">
        <v>2339</v>
      </c>
      <c r="I292" s="198" t="s">
        <v>2475</v>
      </c>
      <c r="J292" s="183"/>
      <c r="K292" s="183"/>
      <c r="L292" s="187"/>
      <c r="M292" s="185">
        <v>-5725.41</v>
      </c>
      <c r="N292" s="174">
        <v>4657</v>
      </c>
      <c r="O292" s="174"/>
      <c r="P292" s="7" t="s">
        <v>308</v>
      </c>
      <c r="Q292" s="7" t="s">
        <v>70</v>
      </c>
      <c r="R292" s="7" t="s">
        <v>67</v>
      </c>
      <c r="S292" s="7">
        <v>10155</v>
      </c>
      <c r="T292" t="str">
        <f>VLOOKUP(S292,'Acct Unit'!D:E,2,FALSE)</f>
        <v>Administration -MR</v>
      </c>
      <c r="U292">
        <f>VLOOKUP(S292,'Acct Unit'!D:F,3,FALSE)</f>
        <v>10</v>
      </c>
      <c r="V292" s="7" t="s">
        <v>67</v>
      </c>
      <c r="W292" s="7" t="s">
        <v>9</v>
      </c>
      <c r="X292" s="7" t="s">
        <v>346</v>
      </c>
    </row>
    <row r="293" spans="1:24" s="2" customFormat="1" ht="18.95" customHeight="1" x14ac:dyDescent="0.25">
      <c r="A293" s="19">
        <v>4657</v>
      </c>
      <c r="B293" s="38"/>
      <c r="C293" s="17"/>
      <c r="D293" s="44"/>
      <c r="E293" s="94" t="s">
        <v>2501</v>
      </c>
      <c r="F293" s="35" t="s">
        <v>2658</v>
      </c>
      <c r="G293" s="35">
        <v>614</v>
      </c>
      <c r="H293" s="35" t="s">
        <v>2339</v>
      </c>
      <c r="I293" s="198" t="s">
        <v>2475</v>
      </c>
      <c r="J293" s="186">
        <v>55899.55</v>
      </c>
      <c r="K293" s="186">
        <v>277082.88890904811</v>
      </c>
      <c r="L293" s="195"/>
      <c r="M293" s="193"/>
      <c r="N293" s="42"/>
      <c r="O293" s="42"/>
      <c r="P293" s="17"/>
      <c r="Q293" s="17"/>
      <c r="R293" s="17"/>
      <c r="S293" s="26"/>
      <c r="T293" s="11"/>
      <c r="U293"/>
      <c r="V293" s="17"/>
      <c r="W293" s="17"/>
      <c r="X293" s="17"/>
    </row>
    <row r="294" spans="1:24" s="2" customFormat="1" ht="18.95" customHeight="1" x14ac:dyDescent="0.25">
      <c r="A294" s="27">
        <v>4658</v>
      </c>
      <c r="B294" s="38">
        <v>776023</v>
      </c>
      <c r="C294" s="16" t="s">
        <v>344</v>
      </c>
      <c r="D294" s="41">
        <f>+A294-N294</f>
        <v>0</v>
      </c>
      <c r="E294" s="13" t="s">
        <v>345</v>
      </c>
      <c r="F294" s="35" t="s">
        <v>2658</v>
      </c>
      <c r="G294" s="35">
        <v>614</v>
      </c>
      <c r="H294" s="35" t="s">
        <v>2339</v>
      </c>
      <c r="I294" s="198" t="s">
        <v>2475</v>
      </c>
      <c r="J294" s="183"/>
      <c r="K294" s="183"/>
      <c r="L294" s="187"/>
      <c r="M294" s="185">
        <v>-48692.26</v>
      </c>
      <c r="N294" s="174">
        <v>4658</v>
      </c>
      <c r="O294" s="174"/>
      <c r="P294" s="7" t="s">
        <v>69</v>
      </c>
      <c r="Q294" s="7" t="s">
        <v>70</v>
      </c>
      <c r="R294" s="7" t="s">
        <v>67</v>
      </c>
      <c r="S294" s="7">
        <v>10155</v>
      </c>
      <c r="T294" t="str">
        <f>VLOOKUP(S294,'Acct Unit'!D:E,2,FALSE)</f>
        <v>Administration -MR</v>
      </c>
      <c r="U294">
        <f>VLOOKUP(S294,'Acct Unit'!D:F,3,FALSE)</f>
        <v>10</v>
      </c>
      <c r="V294" s="7" t="s">
        <v>67</v>
      </c>
      <c r="W294" s="7" t="s">
        <v>9</v>
      </c>
      <c r="X294" s="7" t="s">
        <v>348</v>
      </c>
    </row>
    <row r="295" spans="1:24" s="2" customFormat="1" ht="18.95" customHeight="1" x14ac:dyDescent="0.25">
      <c r="A295" s="19">
        <v>4658</v>
      </c>
      <c r="B295" s="38"/>
      <c r="C295" s="17"/>
      <c r="D295" s="44"/>
      <c r="E295" s="94" t="s">
        <v>2502</v>
      </c>
      <c r="F295" s="35" t="s">
        <v>2658</v>
      </c>
      <c r="G295" s="35">
        <v>614</v>
      </c>
      <c r="H295" s="35" t="s">
        <v>2339</v>
      </c>
      <c r="I295" s="198" t="s">
        <v>2475</v>
      </c>
      <c r="J295" s="186">
        <v>50817.77</v>
      </c>
      <c r="K295" s="186">
        <v>138535.36876229817</v>
      </c>
      <c r="L295" s="195"/>
      <c r="M295" s="193"/>
      <c r="N295" s="42"/>
      <c r="O295" s="42"/>
      <c r="P295" s="17"/>
      <c r="Q295" s="17"/>
      <c r="R295" s="17"/>
      <c r="S295" s="26"/>
      <c r="T295" s="11"/>
      <c r="U295"/>
      <c r="V295" s="17"/>
      <c r="W295" s="17"/>
      <c r="X295" s="17"/>
    </row>
    <row r="296" spans="1:24" s="2" customFormat="1" ht="18.95" customHeight="1" x14ac:dyDescent="0.25">
      <c r="A296" s="19">
        <v>4659</v>
      </c>
      <c r="B296" s="38"/>
      <c r="C296" s="17"/>
      <c r="D296" s="44"/>
      <c r="E296" s="94" t="s">
        <v>2503</v>
      </c>
      <c r="F296" s="35" t="s">
        <v>2658</v>
      </c>
      <c r="G296" s="35">
        <v>614</v>
      </c>
      <c r="H296" s="35" t="s">
        <v>2339</v>
      </c>
      <c r="I296" s="198" t="s">
        <v>2475</v>
      </c>
      <c r="J296" s="186">
        <v>20000</v>
      </c>
      <c r="K296" s="186">
        <v>0</v>
      </c>
      <c r="L296" s="195"/>
      <c r="M296" s="193"/>
      <c r="N296" s="42"/>
      <c r="O296" s="42"/>
      <c r="P296" s="17"/>
      <c r="Q296" s="17"/>
      <c r="R296" s="17"/>
      <c r="S296" s="26"/>
      <c r="T296" s="11"/>
      <c r="U296"/>
      <c r="V296" s="17"/>
      <c r="W296" s="17"/>
      <c r="X296" s="17"/>
    </row>
    <row r="297" spans="1:24" s="2" customFormat="1" ht="18.95" customHeight="1" x14ac:dyDescent="0.25">
      <c r="A297" s="27">
        <v>4660</v>
      </c>
      <c r="B297" s="38">
        <v>776024</v>
      </c>
      <c r="C297" s="16" t="s">
        <v>347</v>
      </c>
      <c r="D297" s="41">
        <f>+A297-N297</f>
        <v>0</v>
      </c>
      <c r="E297" s="13" t="s">
        <v>854</v>
      </c>
      <c r="F297" s="35" t="s">
        <v>2658</v>
      </c>
      <c r="G297" s="35">
        <v>614</v>
      </c>
      <c r="H297" s="35" t="s">
        <v>2339</v>
      </c>
      <c r="I297" s="198" t="s">
        <v>2475</v>
      </c>
      <c r="J297" s="183"/>
      <c r="K297" s="183"/>
      <c r="L297" s="187"/>
      <c r="M297" s="185">
        <v>-16138.74</v>
      </c>
      <c r="N297" s="174">
        <v>4660</v>
      </c>
      <c r="O297" s="174"/>
      <c r="P297" s="7" t="s">
        <v>320</v>
      </c>
      <c r="Q297" s="7" t="s">
        <v>70</v>
      </c>
      <c r="R297" s="7" t="s">
        <v>67</v>
      </c>
      <c r="S297" s="7">
        <v>10155</v>
      </c>
      <c r="T297" t="str">
        <f>VLOOKUP(S297,'Acct Unit'!D:E,2,FALSE)</f>
        <v>Administration -MR</v>
      </c>
      <c r="U297">
        <f>VLOOKUP(S297,'Acct Unit'!D:F,3,FALSE)</f>
        <v>10</v>
      </c>
      <c r="V297" s="7" t="s">
        <v>67</v>
      </c>
      <c r="W297" s="7" t="s">
        <v>9</v>
      </c>
      <c r="X297" s="7" t="s">
        <v>350</v>
      </c>
    </row>
    <row r="298" spans="1:24" s="2" customFormat="1" ht="18.95" customHeight="1" x14ac:dyDescent="0.25">
      <c r="A298" s="19">
        <v>4660</v>
      </c>
      <c r="B298" s="38"/>
      <c r="C298" s="17"/>
      <c r="D298" s="44"/>
      <c r="E298" s="94" t="s">
        <v>2504</v>
      </c>
      <c r="F298" s="35" t="s">
        <v>2658</v>
      </c>
      <c r="G298" s="35">
        <v>614</v>
      </c>
      <c r="H298" s="35" t="s">
        <v>2339</v>
      </c>
      <c r="I298" s="198" t="s">
        <v>2475</v>
      </c>
      <c r="J298" s="186">
        <v>15612.55</v>
      </c>
      <c r="K298" s="186">
        <v>39335.169142196508</v>
      </c>
      <c r="L298" s="195"/>
      <c r="M298" s="193"/>
      <c r="N298" s="42"/>
      <c r="O298" s="42"/>
      <c r="P298" s="17"/>
      <c r="Q298" s="17"/>
      <c r="R298" s="17"/>
      <c r="S298" s="26"/>
      <c r="T298" s="11"/>
      <c r="U298"/>
      <c r="V298" s="17"/>
      <c r="W298" s="17"/>
      <c r="X298" s="17"/>
    </row>
    <row r="299" spans="1:24" s="2" customFormat="1" ht="18.95" customHeight="1" x14ac:dyDescent="0.25">
      <c r="A299" s="27">
        <v>4661</v>
      </c>
      <c r="B299" s="38">
        <v>776025</v>
      </c>
      <c r="C299" s="16" t="s">
        <v>349</v>
      </c>
      <c r="D299" s="41">
        <f>+A299-N299</f>
        <v>0</v>
      </c>
      <c r="E299" s="13" t="s">
        <v>855</v>
      </c>
      <c r="F299" s="35" t="s">
        <v>2658</v>
      </c>
      <c r="G299" s="35">
        <v>614</v>
      </c>
      <c r="H299" s="35" t="s">
        <v>2339</v>
      </c>
      <c r="I299" s="198" t="s">
        <v>2475</v>
      </c>
      <c r="J299" s="183"/>
      <c r="K299" s="183"/>
      <c r="L299" s="187"/>
      <c r="M299" s="185">
        <v>-17696.2</v>
      </c>
      <c r="N299" s="174">
        <v>4661</v>
      </c>
      <c r="O299" s="174"/>
      <c r="P299" s="7" t="s">
        <v>69</v>
      </c>
      <c r="Q299" s="7" t="s">
        <v>70</v>
      </c>
      <c r="R299" s="7" t="s">
        <v>67</v>
      </c>
      <c r="S299" s="7">
        <v>10155</v>
      </c>
      <c r="T299" t="str">
        <f>VLOOKUP(S299,'Acct Unit'!D:E,2,FALSE)</f>
        <v>Administration -MR</v>
      </c>
      <c r="U299">
        <f>VLOOKUP(S299,'Acct Unit'!D:F,3,FALSE)</f>
        <v>10</v>
      </c>
      <c r="V299" s="7" t="s">
        <v>67</v>
      </c>
      <c r="W299" s="7" t="s">
        <v>9</v>
      </c>
      <c r="X299" s="7" t="s">
        <v>352</v>
      </c>
    </row>
    <row r="300" spans="1:24" s="2" customFormat="1" ht="18.95" customHeight="1" x14ac:dyDescent="0.25">
      <c r="A300" s="19">
        <v>4661</v>
      </c>
      <c r="B300" s="38"/>
      <c r="C300" s="17"/>
      <c r="D300" s="44"/>
      <c r="E300" s="94" t="s">
        <v>855</v>
      </c>
      <c r="F300" s="35" t="s">
        <v>2658</v>
      </c>
      <c r="G300" s="35">
        <v>614</v>
      </c>
      <c r="H300" s="35" t="s">
        <v>2339</v>
      </c>
      <c r="I300" s="198" t="s">
        <v>2475</v>
      </c>
      <c r="J300" s="186">
        <v>7553</v>
      </c>
      <c r="K300" s="186">
        <v>31635.100159024525</v>
      </c>
      <c r="L300" s="195"/>
      <c r="M300" s="193"/>
      <c r="N300" s="42"/>
      <c r="O300" s="42"/>
      <c r="P300" s="17"/>
      <c r="Q300" s="17"/>
      <c r="R300" s="17"/>
      <c r="S300" s="26"/>
      <c r="T300" s="11"/>
      <c r="U300"/>
      <c r="V300" s="17"/>
      <c r="W300" s="17"/>
      <c r="X300" s="17"/>
    </row>
    <row r="301" spans="1:24" s="2" customFormat="1" ht="18.95" customHeight="1" x14ac:dyDescent="0.25">
      <c r="A301" s="27">
        <v>4691</v>
      </c>
      <c r="B301" s="38">
        <v>776050</v>
      </c>
      <c r="C301" s="16" t="s">
        <v>405</v>
      </c>
      <c r="D301" s="41">
        <f>+A301-N301</f>
        <v>0</v>
      </c>
      <c r="E301" s="13" t="s">
        <v>872</v>
      </c>
      <c r="F301" s="35" t="s">
        <v>2658</v>
      </c>
      <c r="G301" s="35">
        <v>614</v>
      </c>
      <c r="H301" s="35" t="s">
        <v>2339</v>
      </c>
      <c r="I301" s="198" t="s">
        <v>2475</v>
      </c>
      <c r="J301" s="183"/>
      <c r="K301" s="183"/>
      <c r="L301" s="187"/>
      <c r="M301" s="185">
        <v>-13339.39</v>
      </c>
      <c r="N301" s="174">
        <v>4691</v>
      </c>
      <c r="O301" s="174"/>
      <c r="P301" s="7" t="s">
        <v>320</v>
      </c>
      <c r="Q301" s="7" t="s">
        <v>70</v>
      </c>
      <c r="R301" s="7" t="s">
        <v>67</v>
      </c>
      <c r="S301" s="7">
        <v>10155</v>
      </c>
      <c r="T301" t="str">
        <f>VLOOKUP(S301,'Acct Unit'!D:E,2,FALSE)</f>
        <v>Administration -MR</v>
      </c>
      <c r="U301">
        <f>VLOOKUP(S301,'Acct Unit'!D:F,3,FALSE)</f>
        <v>10</v>
      </c>
      <c r="V301" s="7" t="s">
        <v>67</v>
      </c>
      <c r="W301" s="7" t="s">
        <v>14</v>
      </c>
      <c r="X301" s="7" t="s">
        <v>407</v>
      </c>
    </row>
    <row r="302" spans="1:24" s="2" customFormat="1" ht="18.95" customHeight="1" x14ac:dyDescent="0.25">
      <c r="A302" s="19">
        <v>4691</v>
      </c>
      <c r="B302" s="38"/>
      <c r="C302" s="17"/>
      <c r="D302" s="44"/>
      <c r="E302" s="94" t="s">
        <v>2448</v>
      </c>
      <c r="F302" s="35" t="s">
        <v>2658</v>
      </c>
      <c r="G302" s="35">
        <v>614</v>
      </c>
      <c r="H302" s="35" t="s">
        <v>2339</v>
      </c>
      <c r="I302" s="198" t="s">
        <v>2475</v>
      </c>
      <c r="J302" s="186">
        <v>87500</v>
      </c>
      <c r="K302" s="186">
        <v>95843.299153240936</v>
      </c>
      <c r="L302" s="195"/>
      <c r="M302" s="193"/>
      <c r="N302" s="42"/>
      <c r="O302" s="42"/>
      <c r="P302" s="17"/>
      <c r="Q302" s="17"/>
      <c r="R302" s="17"/>
      <c r="S302" s="26"/>
      <c r="T302" s="11"/>
      <c r="U302"/>
      <c r="V302" s="17"/>
      <c r="W302" s="17"/>
      <c r="X302" s="17"/>
    </row>
    <row r="303" spans="1:24" s="2" customFormat="1" ht="18.95" customHeight="1" x14ac:dyDescent="0.25">
      <c r="A303" s="19">
        <v>4692</v>
      </c>
      <c r="B303" s="38"/>
      <c r="C303" s="17"/>
      <c r="D303" s="38"/>
      <c r="E303" s="94" t="s">
        <v>2555</v>
      </c>
      <c r="F303" s="35" t="s">
        <v>2658</v>
      </c>
      <c r="G303" s="35">
        <v>614</v>
      </c>
      <c r="H303" s="35" t="s">
        <v>2339</v>
      </c>
      <c r="I303" s="198" t="s">
        <v>2475</v>
      </c>
      <c r="J303" s="186">
        <v>100000</v>
      </c>
      <c r="K303" s="186">
        <v>100472.15</v>
      </c>
      <c r="L303" s="195"/>
      <c r="M303" s="194"/>
      <c r="N303" s="38"/>
      <c r="O303" s="38"/>
      <c r="P303" s="17"/>
      <c r="Q303" s="17"/>
      <c r="R303" s="17"/>
      <c r="S303" s="26"/>
      <c r="T303" s="11"/>
      <c r="U303"/>
      <c r="V303" s="17"/>
      <c r="W303" s="17"/>
      <c r="X303" s="17"/>
    </row>
    <row r="304" spans="1:24" s="2" customFormat="1" ht="18.95" customHeight="1" x14ac:dyDescent="0.25">
      <c r="A304" s="13">
        <v>820</v>
      </c>
      <c r="B304" s="38">
        <v>776820</v>
      </c>
      <c r="C304" s="17"/>
      <c r="D304" s="41">
        <f>+A304-N304</f>
        <v>0</v>
      </c>
      <c r="E304" s="12" t="s">
        <v>972</v>
      </c>
      <c r="F304" s="36">
        <v>621</v>
      </c>
      <c r="G304" s="36">
        <v>620</v>
      </c>
      <c r="H304" s="35" t="s">
        <v>2346</v>
      </c>
      <c r="I304" s="198" t="s">
        <v>2475</v>
      </c>
      <c r="J304" s="183"/>
      <c r="K304" s="183"/>
      <c r="L304" s="187"/>
      <c r="M304" s="185">
        <v>-31163.58</v>
      </c>
      <c r="N304" s="174">
        <v>820</v>
      </c>
      <c r="O304" s="174"/>
      <c r="P304" s="17"/>
      <c r="Q304" s="17"/>
      <c r="R304" s="10" t="s">
        <v>1001</v>
      </c>
      <c r="S304" s="26">
        <v>30155</v>
      </c>
      <c r="T304" t="str">
        <f>VLOOKUP(S304,'Acct Unit'!D:E,2,FALSE)</f>
        <v>Nursing Administration -MG</v>
      </c>
      <c r="U304">
        <f>VLOOKUP(S304,'Acct Unit'!D:F,3,FALSE)</f>
        <v>20</v>
      </c>
      <c r="V304" s="10" t="s">
        <v>1001</v>
      </c>
      <c r="W304" s="17"/>
      <c r="X304" s="17"/>
    </row>
    <row r="305" spans="1:24" s="2" customFormat="1" ht="18.95" customHeight="1" x14ac:dyDescent="0.25">
      <c r="A305" s="19">
        <v>820</v>
      </c>
      <c r="B305" s="38"/>
      <c r="C305" s="180"/>
      <c r="D305" s="40"/>
      <c r="E305" s="94" t="s">
        <v>2509</v>
      </c>
      <c r="F305" s="36">
        <v>621</v>
      </c>
      <c r="G305" s="36">
        <v>620</v>
      </c>
      <c r="H305" s="35" t="s">
        <v>2346</v>
      </c>
      <c r="I305" s="198" t="s">
        <v>2475</v>
      </c>
      <c r="J305" s="186">
        <v>250000</v>
      </c>
      <c r="K305" s="186">
        <v>314291.79807714478</v>
      </c>
      <c r="L305" s="195"/>
      <c r="M305" s="187"/>
      <c r="N305" s="40"/>
      <c r="O305" s="40"/>
      <c r="P305" s="7"/>
      <c r="Q305" s="7"/>
      <c r="R305" s="7"/>
      <c r="S305" s="7"/>
      <c r="T305"/>
      <c r="U305"/>
      <c r="V305" s="7"/>
      <c r="W305" s="7"/>
      <c r="X305" s="7"/>
    </row>
    <row r="306" spans="1:24" s="2" customFormat="1" ht="18.95" customHeight="1" x14ac:dyDescent="0.25">
      <c r="A306" s="13">
        <v>834</v>
      </c>
      <c r="B306" s="38">
        <v>776834</v>
      </c>
      <c r="C306" s="17"/>
      <c r="D306" s="41">
        <f>+A306-N306</f>
        <v>0</v>
      </c>
      <c r="E306" s="12" t="s">
        <v>978</v>
      </c>
      <c r="F306" s="36">
        <v>621</v>
      </c>
      <c r="G306" s="36">
        <v>620</v>
      </c>
      <c r="H306" s="35" t="s">
        <v>2341</v>
      </c>
      <c r="I306" s="198" t="s">
        <v>2475</v>
      </c>
      <c r="J306" s="183"/>
      <c r="K306" s="183"/>
      <c r="L306" s="187"/>
      <c r="M306" s="185">
        <v>-236932.86</v>
      </c>
      <c r="N306" s="174">
        <v>834</v>
      </c>
      <c r="O306" s="174"/>
      <c r="P306" s="17"/>
      <c r="Q306" s="17"/>
      <c r="R306" s="10" t="s">
        <v>1001</v>
      </c>
      <c r="S306" s="26">
        <v>31455</v>
      </c>
      <c r="T306" t="str">
        <f>VLOOKUP(S306,'Acct Unit'!D:E,2,FALSE)</f>
        <v>NICU -MG</v>
      </c>
      <c r="U306">
        <f>VLOOKUP(S306,'Acct Unit'!D:F,3,FALSE)</f>
        <v>20</v>
      </c>
      <c r="V306" s="10" t="s">
        <v>1001</v>
      </c>
      <c r="W306" s="17"/>
      <c r="X306" s="17"/>
    </row>
    <row r="307" spans="1:24" s="2" customFormat="1" ht="18.95" customHeight="1" x14ac:dyDescent="0.25">
      <c r="A307" s="19">
        <v>834</v>
      </c>
      <c r="B307" s="38"/>
      <c r="C307" s="180"/>
      <c r="D307" s="40"/>
      <c r="E307" s="94" t="s">
        <v>2552</v>
      </c>
      <c r="F307" s="36">
        <v>621</v>
      </c>
      <c r="G307" s="36">
        <v>620</v>
      </c>
      <c r="H307" s="35" t="s">
        <v>2341</v>
      </c>
      <c r="I307" s="198" t="s">
        <v>2475</v>
      </c>
      <c r="J307" s="186">
        <v>987170.34</v>
      </c>
      <c r="K307" s="186">
        <v>1241516.8416277012</v>
      </c>
      <c r="L307" s="195"/>
      <c r="M307" s="187"/>
      <c r="N307" s="40"/>
      <c r="O307" s="40"/>
      <c r="P307" s="7"/>
      <c r="Q307" s="7"/>
      <c r="R307" s="7"/>
      <c r="S307" s="7"/>
      <c r="T307"/>
      <c r="U307"/>
      <c r="V307" s="7"/>
      <c r="W307" s="7"/>
      <c r="X307" s="7"/>
    </row>
    <row r="308" spans="1:24" s="2" customFormat="1" ht="18.95" customHeight="1" x14ac:dyDescent="0.25">
      <c r="A308" s="13">
        <v>843</v>
      </c>
      <c r="B308" s="38">
        <v>776843</v>
      </c>
      <c r="C308" s="17"/>
      <c r="D308" s="41">
        <f>+A308-N308</f>
        <v>0</v>
      </c>
      <c r="E308" s="12" t="s">
        <v>987</v>
      </c>
      <c r="F308" s="36">
        <v>621</v>
      </c>
      <c r="G308" s="36">
        <v>620</v>
      </c>
      <c r="H308" s="35" t="s">
        <v>2387</v>
      </c>
      <c r="I308" s="198" t="s">
        <v>2475</v>
      </c>
      <c r="J308" s="183"/>
      <c r="K308" s="183"/>
      <c r="L308" s="187"/>
      <c r="M308" s="185">
        <v>433.24</v>
      </c>
      <c r="N308" s="174">
        <v>843</v>
      </c>
      <c r="O308" s="174"/>
      <c r="P308" s="17"/>
      <c r="Q308" s="17"/>
      <c r="R308" s="10" t="s">
        <v>1001</v>
      </c>
      <c r="S308" s="26">
        <v>20495</v>
      </c>
      <c r="T308" t="str">
        <f>VLOOKUP(S308,'Acct Unit'!D:E,2,FALSE)</f>
        <v>Heart Station -MG</v>
      </c>
      <c r="U308">
        <f>VLOOKUP(S308,'Acct Unit'!D:F,3,FALSE)</f>
        <v>20</v>
      </c>
      <c r="V308" s="10" t="s">
        <v>1001</v>
      </c>
      <c r="W308" s="17"/>
      <c r="X308" s="17"/>
    </row>
    <row r="309" spans="1:24" s="2" customFormat="1" ht="18.95" customHeight="1" x14ac:dyDescent="0.25">
      <c r="A309" s="19">
        <v>843</v>
      </c>
      <c r="B309" s="38"/>
      <c r="C309" s="180"/>
      <c r="D309" s="40"/>
      <c r="E309" s="94" t="s">
        <v>2449</v>
      </c>
      <c r="F309" s="36">
        <v>621</v>
      </c>
      <c r="G309" s="36">
        <v>620</v>
      </c>
      <c r="H309" s="35" t="s">
        <v>2387</v>
      </c>
      <c r="I309" s="198" t="s">
        <v>2475</v>
      </c>
      <c r="J309" s="186">
        <v>25302</v>
      </c>
      <c r="K309" s="186">
        <v>30219.938478889369</v>
      </c>
      <c r="L309" s="195"/>
      <c r="M309" s="187"/>
      <c r="N309" s="40"/>
      <c r="O309" s="40"/>
      <c r="P309" s="7"/>
      <c r="Q309" s="7"/>
      <c r="R309" s="7"/>
      <c r="S309" s="7"/>
      <c r="T309"/>
      <c r="U309"/>
      <c r="V309" s="7"/>
      <c r="W309" s="7"/>
      <c r="X309" s="7"/>
    </row>
    <row r="310" spans="1:24" s="2" customFormat="1" ht="18.95" customHeight="1" x14ac:dyDescent="0.25">
      <c r="A310" s="13">
        <v>846</v>
      </c>
      <c r="B310" s="38">
        <v>776846</v>
      </c>
      <c r="C310" s="17"/>
      <c r="D310" s="41">
        <f>+A310-N310</f>
        <v>0</v>
      </c>
      <c r="E310" s="12" t="s">
        <v>990</v>
      </c>
      <c r="F310" s="36">
        <v>621</v>
      </c>
      <c r="G310" s="36">
        <v>620</v>
      </c>
      <c r="H310" s="35" t="s">
        <v>2341</v>
      </c>
      <c r="I310" s="198" t="s">
        <v>2475</v>
      </c>
      <c r="J310" s="183"/>
      <c r="K310" s="183"/>
      <c r="L310" s="187"/>
      <c r="M310" s="185">
        <v>0</v>
      </c>
      <c r="N310" s="174">
        <v>846</v>
      </c>
      <c r="O310" s="174"/>
      <c r="P310" s="17"/>
      <c r="Q310" s="17"/>
      <c r="R310" s="10" t="s">
        <v>1001</v>
      </c>
      <c r="S310" s="26">
        <v>10310</v>
      </c>
      <c r="T310" t="str">
        <f>VLOOKUP(S310,'Acct Unit'!D:E,2,FALSE)</f>
        <v>Administration -MG</v>
      </c>
      <c r="U310">
        <f>VLOOKUP(S310,'Acct Unit'!D:F,3,FALSE)</f>
        <v>20</v>
      </c>
      <c r="V310" s="10" t="s">
        <v>1001</v>
      </c>
      <c r="W310" s="17"/>
      <c r="X310" s="17"/>
    </row>
    <row r="311" spans="1:24" s="2" customFormat="1" ht="18.95" customHeight="1" x14ac:dyDescent="0.25">
      <c r="A311" s="19">
        <v>846</v>
      </c>
      <c r="B311" s="38"/>
      <c r="C311" s="180"/>
      <c r="D311" s="40"/>
      <c r="E311" s="94" t="s">
        <v>2553</v>
      </c>
      <c r="F311" s="36">
        <v>621</v>
      </c>
      <c r="G311" s="36">
        <v>620</v>
      </c>
      <c r="H311" s="35" t="s">
        <v>2341</v>
      </c>
      <c r="I311" s="198" t="s">
        <v>2475</v>
      </c>
      <c r="J311" s="186">
        <v>999929.46</v>
      </c>
      <c r="K311" s="186">
        <v>1117518.5999999999</v>
      </c>
      <c r="L311" s="195"/>
      <c r="M311" s="187"/>
      <c r="N311" s="40"/>
      <c r="O311" s="40"/>
      <c r="P311" s="7"/>
      <c r="Q311" s="7"/>
      <c r="R311" s="7"/>
      <c r="S311" s="7"/>
      <c r="T311"/>
      <c r="U311"/>
      <c r="V311" s="7"/>
      <c r="W311" s="7"/>
      <c r="X311" s="7"/>
    </row>
    <row r="312" spans="1:24" s="2" customFormat="1" ht="18.95" customHeight="1" x14ac:dyDescent="0.25">
      <c r="A312" s="202" t="s">
        <v>2475</v>
      </c>
      <c r="B312" s="38"/>
      <c r="C312" s="180"/>
      <c r="D312" s="40"/>
      <c r="E312" s="94" t="s">
        <v>2410</v>
      </c>
      <c r="F312" s="35"/>
      <c r="G312" s="35"/>
      <c r="H312" s="35"/>
      <c r="I312" s="198" t="s">
        <v>2475</v>
      </c>
      <c r="J312" s="186">
        <v>41711</v>
      </c>
      <c r="K312" s="186">
        <v>343749.50936328061</v>
      </c>
      <c r="L312" s="195"/>
      <c r="M312" s="187"/>
      <c r="N312" s="40"/>
      <c r="O312" s="40"/>
      <c r="P312" s="7"/>
      <c r="Q312" s="7"/>
      <c r="R312" s="7"/>
      <c r="S312" s="7"/>
      <c r="T312"/>
      <c r="U312"/>
      <c r="V312" s="7"/>
      <c r="W312" s="7"/>
      <c r="X312" s="7"/>
    </row>
    <row r="313" spans="1:24" s="2" customFormat="1" ht="18.95" customHeight="1" x14ac:dyDescent="0.25">
      <c r="A313" s="202" t="s">
        <v>2475</v>
      </c>
      <c r="B313" s="38"/>
      <c r="C313" s="180"/>
      <c r="D313" s="40"/>
      <c r="E313" s="94" t="s">
        <v>2402</v>
      </c>
      <c r="F313" s="35"/>
      <c r="G313" s="35"/>
      <c r="H313" s="35"/>
      <c r="I313" s="198" t="s">
        <v>2475</v>
      </c>
      <c r="J313" s="186">
        <v>201030</v>
      </c>
      <c r="K313" s="186">
        <v>1601037.3197176044</v>
      </c>
      <c r="L313" s="195"/>
      <c r="M313" s="187"/>
      <c r="N313" s="40"/>
      <c r="O313" s="40"/>
      <c r="P313" s="7"/>
      <c r="Q313" s="7"/>
      <c r="R313" s="7"/>
      <c r="S313" s="7"/>
      <c r="T313"/>
      <c r="U313"/>
      <c r="V313" s="7"/>
      <c r="W313" s="7"/>
      <c r="X313" s="7"/>
    </row>
    <row r="314" spans="1:24" s="2" customFormat="1" ht="18.95" customHeight="1" x14ac:dyDescent="0.25">
      <c r="A314" s="202" t="s">
        <v>2475</v>
      </c>
      <c r="B314" s="38"/>
      <c r="C314" s="180"/>
      <c r="D314" s="40"/>
      <c r="E314" s="94" t="s">
        <v>2488</v>
      </c>
      <c r="F314" s="35"/>
      <c r="G314" s="35"/>
      <c r="H314" s="35"/>
      <c r="I314" s="198" t="s">
        <v>2475</v>
      </c>
      <c r="J314" s="186">
        <v>22591</v>
      </c>
      <c r="K314" s="186">
        <v>183581.11802425463</v>
      </c>
      <c r="L314" s="195"/>
      <c r="M314" s="187"/>
      <c r="N314" s="40"/>
      <c r="O314" s="40"/>
      <c r="P314" s="7"/>
      <c r="Q314" s="7"/>
      <c r="R314" s="7"/>
      <c r="S314" s="7"/>
      <c r="T314"/>
      <c r="U314"/>
      <c r="V314" s="7"/>
      <c r="W314" s="7"/>
      <c r="X314" s="7"/>
    </row>
    <row r="315" spans="1:24" s="2" customFormat="1" ht="18.95" customHeight="1" x14ac:dyDescent="0.25">
      <c r="A315" s="173" t="s">
        <v>2475</v>
      </c>
      <c r="B315" s="38"/>
      <c r="C315" s="17"/>
      <c r="D315" s="38"/>
      <c r="E315" s="94" t="s">
        <v>2489</v>
      </c>
      <c r="F315" s="179"/>
      <c r="G315" s="179"/>
      <c r="H315" s="179"/>
      <c r="I315" s="198" t="s">
        <v>2475</v>
      </c>
      <c r="J315" s="186">
        <v>0</v>
      </c>
      <c r="K315" s="186">
        <v>6289.5060299095367</v>
      </c>
      <c r="L315" s="195"/>
      <c r="M315" s="194"/>
      <c r="N315" s="38"/>
      <c r="O315" s="38"/>
      <c r="P315" s="17"/>
      <c r="Q315" s="17"/>
      <c r="R315" s="17"/>
      <c r="S315" s="26"/>
      <c r="T315" s="11"/>
      <c r="U315"/>
      <c r="V315" s="17"/>
      <c r="W315" s="17"/>
      <c r="X315" s="17"/>
    </row>
    <row r="316" spans="1:24" s="2" customFormat="1" ht="18.95" customHeight="1" x14ac:dyDescent="0.25">
      <c r="A316" s="13">
        <v>290</v>
      </c>
      <c r="B316" s="39" t="s">
        <v>2656</v>
      </c>
      <c r="C316" s="16" t="s">
        <v>193</v>
      </c>
      <c r="D316" s="41">
        <f>+A316-N316</f>
        <v>0</v>
      </c>
      <c r="E316" s="13" t="s">
        <v>662</v>
      </c>
      <c r="F316" s="35">
        <v>611</v>
      </c>
      <c r="G316" s="35">
        <v>610</v>
      </c>
      <c r="H316" s="35" t="s">
        <v>2378</v>
      </c>
      <c r="I316" s="35" t="s">
        <v>2646</v>
      </c>
      <c r="J316" s="183"/>
      <c r="K316" s="188"/>
      <c r="L316" s="190"/>
      <c r="M316" s="185">
        <v>-2487273.67</v>
      </c>
      <c r="N316" s="174">
        <v>290</v>
      </c>
      <c r="O316" s="174"/>
      <c r="P316" s="7" t="s">
        <v>25</v>
      </c>
      <c r="Q316" s="7" t="s">
        <v>21</v>
      </c>
      <c r="R316" s="7" t="s">
        <v>8</v>
      </c>
      <c r="S316" s="7">
        <v>23501</v>
      </c>
      <c r="T316" t="str">
        <f>VLOOKUP(S316,'Acct Unit'!D:E,2,FALSE)</f>
        <v>Dept of Surgery -TB</v>
      </c>
      <c r="U316">
        <f>VLOOKUP(S316,'Acct Unit'!D:F,3,FALSE)</f>
        <v>10</v>
      </c>
      <c r="V316" s="7" t="s">
        <v>8</v>
      </c>
      <c r="W316" s="7" t="s">
        <v>194</v>
      </c>
      <c r="X316" s="7" t="s">
        <v>195</v>
      </c>
    </row>
    <row r="317" spans="1:24" s="2" customFormat="1" ht="18.95" customHeight="1" x14ac:dyDescent="0.25">
      <c r="A317" s="13">
        <v>128</v>
      </c>
      <c r="B317" s="39">
        <v>128</v>
      </c>
      <c r="C317" s="16" t="s">
        <v>44</v>
      </c>
      <c r="D317" s="41">
        <f>+A317-N317</f>
        <v>0</v>
      </c>
      <c r="E317" s="13" t="s">
        <v>704</v>
      </c>
      <c r="F317" s="35">
        <v>611</v>
      </c>
      <c r="G317" s="35">
        <v>610</v>
      </c>
      <c r="H317" s="35" t="s">
        <v>2378</v>
      </c>
      <c r="I317" s="198" t="s">
        <v>2647</v>
      </c>
      <c r="J317" s="183"/>
      <c r="K317" s="188"/>
      <c r="L317" s="190"/>
      <c r="M317" s="185">
        <v>-230153.77</v>
      </c>
      <c r="N317" s="174">
        <v>128</v>
      </c>
      <c r="O317" s="174"/>
      <c r="P317" s="7" t="s">
        <v>25</v>
      </c>
      <c r="Q317" s="7" t="s">
        <v>26</v>
      </c>
      <c r="R317" s="7" t="s">
        <v>23</v>
      </c>
      <c r="S317" s="7">
        <v>23501</v>
      </c>
      <c r="T317" t="str">
        <f>VLOOKUP(S317,'Acct Unit'!D:E,2,FALSE)</f>
        <v>Dept of Surgery -TB</v>
      </c>
      <c r="U317">
        <f>VLOOKUP(S317,'Acct Unit'!D:F,3,FALSE)</f>
        <v>10</v>
      </c>
      <c r="V317" s="7" t="s">
        <v>23</v>
      </c>
      <c r="W317" s="7" t="s">
        <v>9</v>
      </c>
      <c r="X317" s="7" t="s">
        <v>45</v>
      </c>
    </row>
    <row r="318" spans="1:24" s="2" customFormat="1" ht="18.95" customHeight="1" x14ac:dyDescent="0.25">
      <c r="A318" s="19">
        <v>128</v>
      </c>
      <c r="B318" s="38"/>
      <c r="C318" s="180"/>
      <c r="D318" s="40"/>
      <c r="E318" s="94" t="s">
        <v>2592</v>
      </c>
      <c r="F318" s="35">
        <v>611</v>
      </c>
      <c r="G318" s="35">
        <v>610</v>
      </c>
      <c r="H318" s="35" t="s">
        <v>2378</v>
      </c>
      <c r="I318" s="198" t="s">
        <v>2647</v>
      </c>
      <c r="J318" s="186">
        <v>700000</v>
      </c>
      <c r="K318" s="186">
        <v>1290310.7134355595</v>
      </c>
      <c r="L318" s="195"/>
      <c r="M318" s="187"/>
      <c r="N318" s="40"/>
      <c r="O318" s="40"/>
      <c r="P318" s="7"/>
      <c r="Q318" s="7"/>
      <c r="R318" s="7"/>
      <c r="S318" s="7"/>
      <c r="T318"/>
      <c r="U318"/>
      <c r="V318" s="7"/>
      <c r="W318" s="7"/>
      <c r="X318" s="7"/>
    </row>
    <row r="319" spans="1:24" s="2" customFormat="1" ht="18.95" customHeight="1" x14ac:dyDescent="0.25">
      <c r="A319" s="12">
        <v>525</v>
      </c>
      <c r="B319" s="38">
        <v>525</v>
      </c>
      <c r="C319" s="16" t="s">
        <v>439</v>
      </c>
      <c r="D319" s="41">
        <f>+A319-N319</f>
        <v>0</v>
      </c>
      <c r="E319" s="12" t="s">
        <v>791</v>
      </c>
      <c r="F319" s="35">
        <v>611</v>
      </c>
      <c r="G319" s="35">
        <v>610</v>
      </c>
      <c r="H319" s="35" t="s">
        <v>2340</v>
      </c>
      <c r="I319" s="198" t="s">
        <v>2647</v>
      </c>
      <c r="J319" s="183"/>
      <c r="K319" s="183"/>
      <c r="L319" s="187"/>
      <c r="M319" s="185">
        <v>-164745.60999999999</v>
      </c>
      <c r="N319" s="174">
        <v>525</v>
      </c>
      <c r="O319" s="174"/>
      <c r="P319" s="7" t="s">
        <v>8</v>
      </c>
      <c r="Q319" s="7" t="s">
        <v>139</v>
      </c>
      <c r="R319" s="7" t="s">
        <v>8</v>
      </c>
      <c r="S319" s="7">
        <v>10145</v>
      </c>
      <c r="T319" t="str">
        <f>VLOOKUP(S319,'Acct Unit'!D:E,2,FALSE)</f>
        <v>IS-Administration -TB</v>
      </c>
      <c r="U319">
        <f>VLOOKUP(S319,'Acct Unit'!D:F,3,FALSE)</f>
        <v>10</v>
      </c>
      <c r="V319" s="7" t="s">
        <v>8</v>
      </c>
      <c r="W319" s="7" t="s">
        <v>9</v>
      </c>
      <c r="X319" s="7" t="s">
        <v>440</v>
      </c>
    </row>
    <row r="320" spans="1:24" s="2" customFormat="1" ht="18.95" customHeight="1" x14ac:dyDescent="0.25">
      <c r="A320" s="19">
        <v>525</v>
      </c>
      <c r="B320" s="38"/>
      <c r="C320" s="180"/>
      <c r="D320" s="40"/>
      <c r="E320" s="94" t="s">
        <v>2591</v>
      </c>
      <c r="F320" s="35">
        <v>611</v>
      </c>
      <c r="G320" s="35">
        <v>610</v>
      </c>
      <c r="H320" s="35" t="s">
        <v>2340</v>
      </c>
      <c r="I320" s="198" t="s">
        <v>2647</v>
      </c>
      <c r="J320" s="186">
        <v>906292.26</v>
      </c>
      <c r="K320" s="186">
        <v>1162775.0319803271</v>
      </c>
      <c r="L320" s="195"/>
      <c r="M320" s="187"/>
      <c r="N320" s="40"/>
      <c r="O320" s="40"/>
      <c r="P320" s="7"/>
      <c r="Q320" s="7"/>
      <c r="R320" s="7"/>
      <c r="S320" s="7"/>
      <c r="T320"/>
      <c r="U320"/>
      <c r="V320" s="7"/>
      <c r="W320" s="7"/>
      <c r="X320" s="7"/>
    </row>
    <row r="321" spans="1:24" s="2" customFormat="1" ht="18.95" customHeight="1" x14ac:dyDescent="0.25">
      <c r="A321" s="27">
        <v>4682</v>
      </c>
      <c r="B321" s="38">
        <v>41</v>
      </c>
      <c r="C321" s="16" t="s">
        <v>383</v>
      </c>
      <c r="D321" s="41">
        <f>+A321-N321</f>
        <v>0</v>
      </c>
      <c r="E321" s="13" t="s">
        <v>867</v>
      </c>
      <c r="F321" s="35">
        <v>611</v>
      </c>
      <c r="G321" s="35">
        <v>610</v>
      </c>
      <c r="H321" s="35" t="s">
        <v>2386</v>
      </c>
      <c r="I321" s="198" t="s">
        <v>2647</v>
      </c>
      <c r="J321" s="183"/>
      <c r="K321" s="183"/>
      <c r="L321" s="187"/>
      <c r="M321" s="185">
        <v>-49592.03</v>
      </c>
      <c r="N321" s="174">
        <v>4682</v>
      </c>
      <c r="O321" s="174"/>
      <c r="P321" s="7" t="s">
        <v>308</v>
      </c>
      <c r="Q321" s="7" t="s">
        <v>309</v>
      </c>
      <c r="R321" s="7" t="s">
        <v>67</v>
      </c>
      <c r="S321" s="7">
        <v>10155</v>
      </c>
      <c r="T321" t="str">
        <f>VLOOKUP(S321,'Acct Unit'!D:E,2,FALSE)</f>
        <v>Administration -MR</v>
      </c>
      <c r="U321">
        <f>VLOOKUP(S321,'Acct Unit'!D:F,3,FALSE)</f>
        <v>10</v>
      </c>
      <c r="V321" s="7" t="s">
        <v>67</v>
      </c>
      <c r="W321" s="7" t="s">
        <v>14</v>
      </c>
      <c r="X321" s="7" t="s">
        <v>387</v>
      </c>
    </row>
    <row r="322" spans="1:24" s="2" customFormat="1" ht="18.95" customHeight="1" x14ac:dyDescent="0.25">
      <c r="A322" s="19">
        <v>4682</v>
      </c>
      <c r="B322" s="38"/>
      <c r="C322" s="17"/>
      <c r="D322" s="44"/>
      <c r="E322" s="94" t="s">
        <v>2593</v>
      </c>
      <c r="F322" s="35">
        <v>611</v>
      </c>
      <c r="G322" s="35">
        <v>610</v>
      </c>
      <c r="H322" s="35" t="s">
        <v>2386</v>
      </c>
      <c r="I322" s="198" t="s">
        <v>2647</v>
      </c>
      <c r="J322" s="186">
        <v>250000</v>
      </c>
      <c r="K322" s="186">
        <v>336538.92736125633</v>
      </c>
      <c r="L322" s="195"/>
      <c r="M322" s="193"/>
      <c r="N322" s="42"/>
      <c r="O322" s="42"/>
      <c r="P322" s="17"/>
      <c r="Q322" s="17"/>
      <c r="R322" s="17"/>
      <c r="S322" s="26"/>
      <c r="T322" s="11"/>
      <c r="U322"/>
      <c r="V322" s="17"/>
      <c r="W322" s="17"/>
      <c r="X322" s="17"/>
    </row>
    <row r="323" spans="1:24" s="2" customFormat="1" ht="18.95" customHeight="1" x14ac:dyDescent="0.25">
      <c r="A323" s="11">
        <v>4677</v>
      </c>
      <c r="B323" s="38">
        <v>38</v>
      </c>
      <c r="C323" s="16" t="s">
        <v>376</v>
      </c>
      <c r="D323" s="41">
        <f>+A323-N323</f>
        <v>0</v>
      </c>
      <c r="E323" s="12" t="s">
        <v>864</v>
      </c>
      <c r="F323" s="35"/>
      <c r="G323" s="35">
        <v>614</v>
      </c>
      <c r="H323" s="35" t="s">
        <v>2339</v>
      </c>
      <c r="I323" s="198" t="s">
        <v>2647</v>
      </c>
      <c r="J323" s="183"/>
      <c r="K323" s="183"/>
      <c r="L323" s="187"/>
      <c r="M323" s="185">
        <v>-568634.63</v>
      </c>
      <c r="N323" s="174">
        <v>4677</v>
      </c>
      <c r="O323" s="174"/>
      <c r="P323" s="7" t="s">
        <v>312</v>
      </c>
      <c r="Q323" s="7" t="s">
        <v>378</v>
      </c>
      <c r="R323" s="7" t="s">
        <v>67</v>
      </c>
      <c r="S323" s="7">
        <v>10155</v>
      </c>
      <c r="T323" t="str">
        <f>VLOOKUP(S323,'Acct Unit'!D:E,2,FALSE)</f>
        <v>Administration -MR</v>
      </c>
      <c r="U323">
        <f>VLOOKUP(S323,'Acct Unit'!D:F,3,FALSE)</f>
        <v>10</v>
      </c>
      <c r="V323" s="7" t="s">
        <v>67</v>
      </c>
      <c r="W323" s="7" t="s">
        <v>14</v>
      </c>
      <c r="X323" s="7" t="s">
        <v>380</v>
      </c>
    </row>
    <row r="324" spans="1:24" s="2" customFormat="1" ht="18.95" customHeight="1" x14ac:dyDescent="0.25">
      <c r="A324" s="19">
        <v>4677</v>
      </c>
      <c r="B324" s="38"/>
      <c r="C324" s="17"/>
      <c r="D324" s="44"/>
      <c r="E324" s="94" t="s">
        <v>2594</v>
      </c>
      <c r="F324" s="35"/>
      <c r="G324" s="35">
        <v>614</v>
      </c>
      <c r="H324" s="35" t="s">
        <v>2339</v>
      </c>
      <c r="I324" s="198" t="s">
        <v>2647</v>
      </c>
      <c r="J324" s="186">
        <v>2000000</v>
      </c>
      <c r="K324" s="186">
        <v>2782874.6438091025</v>
      </c>
      <c r="L324" s="195"/>
      <c r="M324" s="193"/>
      <c r="N324" s="42"/>
      <c r="O324" s="42"/>
      <c r="P324" s="17"/>
      <c r="Q324" s="17"/>
      <c r="R324" s="17"/>
      <c r="S324" s="26"/>
      <c r="T324" s="11"/>
      <c r="U324"/>
      <c r="V324" s="17"/>
      <c r="W324" s="17"/>
      <c r="X324" s="17"/>
    </row>
    <row r="325" spans="1:24" s="2" customFormat="1" ht="18.95" customHeight="1" x14ac:dyDescent="0.25">
      <c r="A325" s="11">
        <v>4684</v>
      </c>
      <c r="B325" s="38">
        <v>43</v>
      </c>
      <c r="C325" s="16" t="s">
        <v>388</v>
      </c>
      <c r="D325" s="41">
        <f>+A325-N325</f>
        <v>0</v>
      </c>
      <c r="E325" s="12" t="s">
        <v>389</v>
      </c>
      <c r="F325" s="35"/>
      <c r="G325" s="35">
        <v>614</v>
      </c>
      <c r="H325" s="35" t="s">
        <v>2339</v>
      </c>
      <c r="I325" s="198" t="s">
        <v>2647</v>
      </c>
      <c r="J325" s="183"/>
      <c r="K325" s="183"/>
      <c r="L325" s="187"/>
      <c r="M325" s="185">
        <v>-4046.84</v>
      </c>
      <c r="N325" s="174">
        <v>4684</v>
      </c>
      <c r="O325" s="174"/>
      <c r="P325" s="7" t="s">
        <v>320</v>
      </c>
      <c r="Q325" s="7" t="s">
        <v>70</v>
      </c>
      <c r="R325" s="7" t="s">
        <v>67</v>
      </c>
      <c r="S325" s="7">
        <v>10155</v>
      </c>
      <c r="T325" t="str">
        <f>VLOOKUP(S325,'Acct Unit'!D:E,2,FALSE)</f>
        <v>Administration -MR</v>
      </c>
      <c r="U325">
        <f>VLOOKUP(S325,'Acct Unit'!D:F,3,FALSE)</f>
        <v>10</v>
      </c>
      <c r="V325" s="7" t="s">
        <v>67</v>
      </c>
      <c r="W325" s="7" t="s">
        <v>14</v>
      </c>
      <c r="X325" s="7" t="s">
        <v>392</v>
      </c>
    </row>
    <row r="326" spans="1:24" s="2" customFormat="1" ht="18.95" customHeight="1" x14ac:dyDescent="0.25">
      <c r="A326" s="19">
        <v>4684</v>
      </c>
      <c r="B326" s="38"/>
      <c r="C326" s="17"/>
      <c r="D326" s="44"/>
      <c r="E326" s="94" t="s">
        <v>2595</v>
      </c>
      <c r="F326" s="35"/>
      <c r="G326" s="35">
        <v>614</v>
      </c>
      <c r="H326" s="35" t="s">
        <v>2339</v>
      </c>
      <c r="I326" s="198" t="s">
        <v>2647</v>
      </c>
      <c r="J326" s="186">
        <v>50000</v>
      </c>
      <c r="K326" s="186">
        <v>61897.021728860265</v>
      </c>
      <c r="L326" s="195"/>
      <c r="M326" s="193"/>
      <c r="N326" s="42"/>
      <c r="O326" s="42"/>
      <c r="P326" s="17"/>
      <c r="Q326" s="17"/>
      <c r="R326" s="17"/>
      <c r="S326" s="26"/>
      <c r="T326" s="11"/>
      <c r="U326"/>
      <c r="V326" s="17"/>
      <c r="W326" s="17"/>
      <c r="X326" s="17"/>
    </row>
    <row r="327" spans="1:24" s="2" customFormat="1" ht="18.95" hidden="1" customHeight="1" x14ac:dyDescent="0.25">
      <c r="A327" s="12">
        <v>104</v>
      </c>
      <c r="B327" s="38">
        <v>806104</v>
      </c>
      <c r="C327" s="16" t="s">
        <v>13</v>
      </c>
      <c r="D327" s="199">
        <v>2812</v>
      </c>
      <c r="E327" s="12" t="s">
        <v>647</v>
      </c>
      <c r="F327" s="35">
        <v>611</v>
      </c>
      <c r="G327" s="35">
        <v>610</v>
      </c>
      <c r="H327" s="35" t="s">
        <v>2361</v>
      </c>
      <c r="I327" s="35" t="s">
        <v>2648</v>
      </c>
      <c r="J327" s="183"/>
      <c r="K327" s="18"/>
      <c r="L327" s="219">
        <f>-M327</f>
        <v>32342.46</v>
      </c>
      <c r="M327" s="185">
        <v>-32342.46</v>
      </c>
      <c r="N327" s="174">
        <v>104</v>
      </c>
      <c r="O327" s="174"/>
      <c r="P327" s="7" t="s">
        <v>16</v>
      </c>
      <c r="Q327" s="7" t="s">
        <v>17</v>
      </c>
      <c r="R327" s="7" t="s">
        <v>8</v>
      </c>
      <c r="S327" s="7">
        <v>20206</v>
      </c>
      <c r="T327" t="str">
        <f>VLOOKUP(S327,'Acct Unit'!D:E,2,FALSE)</f>
        <v>Cancer Center - C1 -TB</v>
      </c>
      <c r="U327">
        <f>VLOOKUP(S327,'Acct Unit'!D:F,3,FALSE)</f>
        <v>10</v>
      </c>
      <c r="V327" s="7" t="s">
        <v>8</v>
      </c>
      <c r="W327" s="7" t="s">
        <v>14</v>
      </c>
      <c r="X327" s="7" t="s">
        <v>15</v>
      </c>
    </row>
    <row r="328" spans="1:24" s="2" customFormat="1" ht="18.95" hidden="1" customHeight="1" x14ac:dyDescent="0.25">
      <c r="A328" s="12">
        <v>114</v>
      </c>
      <c r="B328" s="38">
        <v>806114</v>
      </c>
      <c r="C328" s="16" t="s">
        <v>27</v>
      </c>
      <c r="D328" s="199">
        <v>2812</v>
      </c>
      <c r="E328" s="12" t="s">
        <v>648</v>
      </c>
      <c r="F328" s="35">
        <v>611</v>
      </c>
      <c r="G328" s="35">
        <v>610</v>
      </c>
      <c r="H328" s="35" t="s">
        <v>2338</v>
      </c>
      <c r="I328" s="35" t="s">
        <v>2648</v>
      </c>
      <c r="J328" s="183"/>
      <c r="K328" s="18"/>
      <c r="L328" s="22"/>
      <c r="M328" s="185">
        <v>-72530.559999999998</v>
      </c>
      <c r="N328" s="174">
        <v>114</v>
      </c>
      <c r="O328" s="174"/>
      <c r="P328" s="7" t="s">
        <v>29</v>
      </c>
      <c r="Q328" s="7" t="s">
        <v>30</v>
      </c>
      <c r="R328" s="7" t="s">
        <v>23</v>
      </c>
      <c r="S328" s="7">
        <v>10102</v>
      </c>
      <c r="T328" t="str">
        <f>VLOOKUP(S328,'Acct Unit'!D:E,2,FALSE)</f>
        <v>Admin-Ortho -TB</v>
      </c>
      <c r="U328">
        <f>VLOOKUP(S328,'Acct Unit'!D:F,3,FALSE)</f>
        <v>10</v>
      </c>
      <c r="V328" s="7" t="s">
        <v>23</v>
      </c>
      <c r="W328" s="7" t="s">
        <v>14</v>
      </c>
      <c r="X328" s="7" t="s">
        <v>28</v>
      </c>
    </row>
    <row r="329" spans="1:24" s="2" customFormat="1" ht="18.95" hidden="1" customHeight="1" x14ac:dyDescent="0.25">
      <c r="A329" s="13">
        <v>118</v>
      </c>
      <c r="B329" s="38">
        <v>806118</v>
      </c>
      <c r="C329" s="16" t="s">
        <v>33</v>
      </c>
      <c r="D329" s="199">
        <v>2812</v>
      </c>
      <c r="E329" s="13" t="s">
        <v>701</v>
      </c>
      <c r="F329" s="35">
        <v>611</v>
      </c>
      <c r="G329" s="35">
        <v>610</v>
      </c>
      <c r="H329" s="35" t="s">
        <v>2380</v>
      </c>
      <c r="I329" s="35" t="s">
        <v>2648</v>
      </c>
      <c r="J329" s="183"/>
      <c r="K329" s="18"/>
      <c r="L329" s="22"/>
      <c r="M329" s="185">
        <v>-17859.560000000001</v>
      </c>
      <c r="N329" s="174">
        <v>118</v>
      </c>
      <c r="O329" s="174"/>
      <c r="P329" s="7" t="s">
        <v>35</v>
      </c>
      <c r="Q329" s="7" t="s">
        <v>12</v>
      </c>
      <c r="R329" s="7" t="s">
        <v>23</v>
      </c>
      <c r="S329" s="7">
        <v>23800</v>
      </c>
      <c r="T329" t="str">
        <f>VLOOKUP(S329,'Acct Unit'!D:E,2,FALSE)</f>
        <v>Liver Transplant Program -TB</v>
      </c>
      <c r="U329">
        <f>VLOOKUP(S329,'Acct Unit'!D:F,3,FALSE)</f>
        <v>10</v>
      </c>
      <c r="V329" s="7" t="s">
        <v>23</v>
      </c>
      <c r="W329" s="7" t="s">
        <v>14</v>
      </c>
      <c r="X329" s="7" t="s">
        <v>34</v>
      </c>
    </row>
    <row r="330" spans="1:24" s="2" customFormat="1" ht="18.95" hidden="1" customHeight="1" x14ac:dyDescent="0.25">
      <c r="A330" s="13">
        <v>123</v>
      </c>
      <c r="B330" s="39">
        <v>806123</v>
      </c>
      <c r="C330" s="16" t="s">
        <v>36</v>
      </c>
      <c r="D330" s="199">
        <v>2812</v>
      </c>
      <c r="E330" s="13" t="s">
        <v>649</v>
      </c>
      <c r="F330" s="35">
        <v>611</v>
      </c>
      <c r="G330" s="35">
        <v>610</v>
      </c>
      <c r="H330" s="35" t="s">
        <v>2378</v>
      </c>
      <c r="I330" s="35" t="s">
        <v>2648</v>
      </c>
      <c r="J330" s="183"/>
      <c r="K330" s="18"/>
      <c r="L330" s="22"/>
      <c r="M330" s="185">
        <v>-1788.63</v>
      </c>
      <c r="N330" s="174">
        <v>123</v>
      </c>
      <c r="O330" s="174"/>
      <c r="P330" s="7" t="s">
        <v>25</v>
      </c>
      <c r="Q330" s="7" t="s">
        <v>26</v>
      </c>
      <c r="R330" s="7" t="s">
        <v>23</v>
      </c>
      <c r="S330" s="7">
        <v>23501</v>
      </c>
      <c r="T330" t="str">
        <f>VLOOKUP(S330,'Acct Unit'!D:E,2,FALSE)</f>
        <v>Dept of Surgery -TB</v>
      </c>
      <c r="U330">
        <f>VLOOKUP(S330,'Acct Unit'!D:F,3,FALSE)</f>
        <v>10</v>
      </c>
      <c r="V330" s="7" t="s">
        <v>23</v>
      </c>
      <c r="W330" s="7" t="s">
        <v>14</v>
      </c>
      <c r="X330" s="7" t="s">
        <v>37</v>
      </c>
    </row>
    <row r="331" spans="1:24" s="2" customFormat="1" ht="18.95" hidden="1" customHeight="1" x14ac:dyDescent="0.25">
      <c r="A331" s="13">
        <v>124</v>
      </c>
      <c r="B331" s="38">
        <v>806124</v>
      </c>
      <c r="C331" s="16" t="s">
        <v>38</v>
      </c>
      <c r="D331" s="199">
        <v>2812</v>
      </c>
      <c r="E331" s="13" t="s">
        <v>702</v>
      </c>
      <c r="F331" s="35">
        <v>611</v>
      </c>
      <c r="G331" s="35">
        <v>610</v>
      </c>
      <c r="H331" s="35" t="s">
        <v>2380</v>
      </c>
      <c r="I331" s="35" t="s">
        <v>2648</v>
      </c>
      <c r="J331" s="183"/>
      <c r="K331" s="18"/>
      <c r="L331" s="22"/>
      <c r="M331" s="185">
        <v>-9339.7999999999993</v>
      </c>
      <c r="N331" s="174">
        <v>124</v>
      </c>
      <c r="O331" s="174"/>
      <c r="P331" s="7" t="s">
        <v>35</v>
      </c>
      <c r="Q331" s="7" t="s">
        <v>12</v>
      </c>
      <c r="R331" s="7" t="s">
        <v>23</v>
      </c>
      <c r="S331" s="7">
        <v>23800</v>
      </c>
      <c r="T331" t="str">
        <f>VLOOKUP(S331,'Acct Unit'!D:E,2,FALSE)</f>
        <v>Liver Transplant Program -TB</v>
      </c>
      <c r="U331">
        <f>VLOOKUP(S331,'Acct Unit'!D:F,3,FALSE)</f>
        <v>10</v>
      </c>
      <c r="V331" s="7" t="s">
        <v>23</v>
      </c>
      <c r="W331" s="7" t="s">
        <v>14</v>
      </c>
      <c r="X331" s="7" t="s">
        <v>39</v>
      </c>
    </row>
    <row r="332" spans="1:24" s="2" customFormat="1" ht="18.95" hidden="1" customHeight="1" x14ac:dyDescent="0.25">
      <c r="A332" s="13">
        <v>126</v>
      </c>
      <c r="B332" s="38">
        <v>806126</v>
      </c>
      <c r="C332" s="16" t="s">
        <v>40</v>
      </c>
      <c r="D332" s="199">
        <v>2812</v>
      </c>
      <c r="E332" s="13" t="s">
        <v>703</v>
      </c>
      <c r="F332" s="35">
        <v>611</v>
      </c>
      <c r="G332" s="35">
        <v>610</v>
      </c>
      <c r="H332" s="35" t="s">
        <v>2374</v>
      </c>
      <c r="I332" s="35" t="s">
        <v>2648</v>
      </c>
      <c r="J332" s="183"/>
      <c r="K332" s="18"/>
      <c r="L332" s="22"/>
      <c r="M332" s="185">
        <v>-34186.26</v>
      </c>
      <c r="N332" s="174">
        <v>126</v>
      </c>
      <c r="O332" s="174"/>
      <c r="P332" s="7" t="s">
        <v>42</v>
      </c>
      <c r="Q332" s="7" t="s">
        <v>43</v>
      </c>
      <c r="R332" s="7" t="s">
        <v>8</v>
      </c>
      <c r="S332" s="7">
        <v>22110</v>
      </c>
      <c r="T332" t="str">
        <f>VLOOKUP(S332,'Acct Unit'!D:E,2,FALSE)</f>
        <v>Neurology Administration -TB</v>
      </c>
      <c r="U332">
        <f>VLOOKUP(S332,'Acct Unit'!D:F,3,FALSE)</f>
        <v>10</v>
      </c>
      <c r="V332" s="7" t="s">
        <v>8</v>
      </c>
      <c r="W332" s="7" t="s">
        <v>14</v>
      </c>
      <c r="X332" s="7" t="s">
        <v>41</v>
      </c>
    </row>
    <row r="333" spans="1:24" s="2" customFormat="1" ht="18.95" hidden="1" customHeight="1" x14ac:dyDescent="0.25">
      <c r="A333" s="12">
        <v>130</v>
      </c>
      <c r="B333" s="38">
        <v>806130</v>
      </c>
      <c r="C333" s="16" t="s">
        <v>50</v>
      </c>
      <c r="D333" s="199">
        <v>2812</v>
      </c>
      <c r="E333" s="12" t="s">
        <v>706</v>
      </c>
      <c r="F333" s="35">
        <v>611</v>
      </c>
      <c r="G333" s="35">
        <v>610</v>
      </c>
      <c r="H333" s="35" t="s">
        <v>2369</v>
      </c>
      <c r="I333" s="35" t="s">
        <v>2648</v>
      </c>
      <c r="J333" s="183"/>
      <c r="K333" s="18"/>
      <c r="L333" s="22"/>
      <c r="M333" s="185">
        <v>-23269.01</v>
      </c>
      <c r="N333" s="174">
        <v>130</v>
      </c>
      <c r="O333" s="174"/>
      <c r="P333" s="7" t="s">
        <v>52</v>
      </c>
      <c r="Q333" s="7" t="s">
        <v>53</v>
      </c>
      <c r="R333" s="7" t="s">
        <v>23</v>
      </c>
      <c r="S333" s="7">
        <v>21702</v>
      </c>
      <c r="T333" t="str">
        <f>VLOOKUP(S333,'Acct Unit'!D:E,2,FALSE)</f>
        <v>Endocrinology -TB</v>
      </c>
      <c r="U333">
        <f>VLOOKUP(S333,'Acct Unit'!D:F,3,FALSE)</f>
        <v>10</v>
      </c>
      <c r="V333" s="7" t="s">
        <v>23</v>
      </c>
      <c r="W333" s="7" t="s">
        <v>14</v>
      </c>
      <c r="X333" s="7" t="s">
        <v>51</v>
      </c>
    </row>
    <row r="334" spans="1:24" s="2" customFormat="1" ht="18.95" hidden="1" customHeight="1" x14ac:dyDescent="0.25">
      <c r="A334" s="12">
        <v>132</v>
      </c>
      <c r="B334" s="38">
        <v>806132</v>
      </c>
      <c r="C334" s="16" t="s">
        <v>54</v>
      </c>
      <c r="D334" s="199">
        <v>2812</v>
      </c>
      <c r="E334" s="12" t="s">
        <v>707</v>
      </c>
      <c r="F334" s="35">
        <v>611</v>
      </c>
      <c r="G334" s="35">
        <v>610</v>
      </c>
      <c r="H334" s="35" t="s">
        <v>2376</v>
      </c>
      <c r="I334" s="35" t="s">
        <v>2648</v>
      </c>
      <c r="J334" s="183"/>
      <c r="K334" s="18"/>
      <c r="L334" s="22"/>
      <c r="M334" s="185">
        <v>-2762.91</v>
      </c>
      <c r="N334" s="174">
        <v>132</v>
      </c>
      <c r="O334" s="174"/>
      <c r="P334" s="7" t="s">
        <v>56</v>
      </c>
      <c r="Q334" s="7" t="s">
        <v>57</v>
      </c>
      <c r="R334" s="7" t="s">
        <v>23</v>
      </c>
      <c r="S334" s="7">
        <v>22500</v>
      </c>
      <c r="T334" t="str">
        <f>VLOOKUP(S334,'Acct Unit'!D:E,2,FALSE)</f>
        <v>Pharmacy -TB</v>
      </c>
      <c r="U334">
        <f>VLOOKUP(S334,'Acct Unit'!D:F,3,FALSE)</f>
        <v>10</v>
      </c>
      <c r="V334" s="7" t="s">
        <v>23</v>
      </c>
      <c r="W334" s="7" t="s">
        <v>14</v>
      </c>
      <c r="X334" s="7" t="s">
        <v>55</v>
      </c>
    </row>
    <row r="335" spans="1:24" s="2" customFormat="1" ht="18.95" hidden="1" customHeight="1" x14ac:dyDescent="0.25">
      <c r="A335" s="12">
        <v>133</v>
      </c>
      <c r="B335" s="38">
        <v>806133</v>
      </c>
      <c r="C335" s="16" t="s">
        <v>58</v>
      </c>
      <c r="D335" s="199">
        <v>2812</v>
      </c>
      <c r="E335" s="12" t="s">
        <v>708</v>
      </c>
      <c r="F335" s="35">
        <v>611</v>
      </c>
      <c r="G335" s="35">
        <v>610</v>
      </c>
      <c r="H335" s="35" t="s">
        <v>2351</v>
      </c>
      <c r="I335" s="35" t="s">
        <v>2648</v>
      </c>
      <c r="J335" s="183"/>
      <c r="K335" s="18"/>
      <c r="L335" s="22"/>
      <c r="M335" s="185">
        <v>-12350.79</v>
      </c>
      <c r="N335" s="174">
        <v>133</v>
      </c>
      <c r="O335" s="174"/>
      <c r="P335" s="7" t="s">
        <v>60</v>
      </c>
      <c r="Q335" s="7" t="s">
        <v>61</v>
      </c>
      <c r="R335" s="7" t="s">
        <v>8</v>
      </c>
      <c r="S335" s="7">
        <v>15919</v>
      </c>
      <c r="T335" t="str">
        <f>VLOOKUP(S335,'Acct Unit'!D:E,2,FALSE)</f>
        <v>Transplant Nephrology -TB</v>
      </c>
      <c r="U335">
        <f>VLOOKUP(S335,'Acct Unit'!D:F,3,FALSE)</f>
        <v>10</v>
      </c>
      <c r="V335" s="7" t="s">
        <v>8</v>
      </c>
      <c r="W335" s="7" t="s">
        <v>14</v>
      </c>
      <c r="X335" s="7" t="s">
        <v>59</v>
      </c>
    </row>
    <row r="336" spans="1:24" s="2" customFormat="1" ht="18.95" hidden="1" customHeight="1" x14ac:dyDescent="0.25">
      <c r="A336" s="13">
        <v>139</v>
      </c>
      <c r="B336" s="38">
        <v>806139</v>
      </c>
      <c r="C336" s="16" t="s">
        <v>64</v>
      </c>
      <c r="D336" s="199">
        <v>2812</v>
      </c>
      <c r="E336" s="13" t="s">
        <v>710</v>
      </c>
      <c r="F336" s="35">
        <v>611</v>
      </c>
      <c r="G336" s="35">
        <v>610</v>
      </c>
      <c r="H336" s="35" t="s">
        <v>2371</v>
      </c>
      <c r="I336" s="35" t="s">
        <v>2648</v>
      </c>
      <c r="J336" s="183"/>
      <c r="K336" s="18"/>
      <c r="L336" s="22"/>
      <c r="M336" s="185">
        <v>-9289.61</v>
      </c>
      <c r="N336" s="174">
        <v>139</v>
      </c>
      <c r="O336" s="174"/>
      <c r="P336" s="7" t="s">
        <v>11</v>
      </c>
      <c r="Q336" s="7" t="s">
        <v>12</v>
      </c>
      <c r="R336" s="7" t="s">
        <v>8</v>
      </c>
      <c r="S336" s="7">
        <v>21714</v>
      </c>
      <c r="T336" t="str">
        <f>VLOOKUP(S336,'Acct Unit'!D:E,2,FALSE)</f>
        <v>Medicine Administration -TB</v>
      </c>
      <c r="U336">
        <f>VLOOKUP(S336,'Acct Unit'!D:F,3,FALSE)</f>
        <v>10</v>
      </c>
      <c r="V336" s="7" t="s">
        <v>8</v>
      </c>
      <c r="W336" s="7" t="s">
        <v>14</v>
      </c>
      <c r="X336" s="7" t="s">
        <v>65</v>
      </c>
    </row>
    <row r="337" spans="1:24" s="2" customFormat="1" ht="18.95" hidden="1" customHeight="1" x14ac:dyDescent="0.25">
      <c r="A337" s="12">
        <v>143</v>
      </c>
      <c r="B337" s="38">
        <v>806143</v>
      </c>
      <c r="C337" s="16" t="s">
        <v>71</v>
      </c>
      <c r="D337" s="199">
        <v>2812</v>
      </c>
      <c r="E337" s="12" t="s">
        <v>72</v>
      </c>
      <c r="F337" s="35">
        <v>611</v>
      </c>
      <c r="G337" s="35">
        <v>610</v>
      </c>
      <c r="H337" s="35" t="s">
        <v>2337</v>
      </c>
      <c r="I337" s="35" t="s">
        <v>2648</v>
      </c>
      <c r="J337" s="183"/>
      <c r="K337" s="18"/>
      <c r="L337" s="22"/>
      <c r="M337" s="185">
        <v>-21731.05</v>
      </c>
      <c r="N337" s="174">
        <v>143</v>
      </c>
      <c r="O337" s="174"/>
      <c r="P337" s="7" t="s">
        <v>20</v>
      </c>
      <c r="Q337" s="7" t="s">
        <v>21</v>
      </c>
      <c r="R337" s="7" t="s">
        <v>8</v>
      </c>
      <c r="S337" s="7">
        <v>10101</v>
      </c>
      <c r="T337" t="str">
        <f>VLOOKUP(S337,'Acct Unit'!D:E,2,FALSE)</f>
        <v>Administration -TB</v>
      </c>
      <c r="U337">
        <f>VLOOKUP(S337,'Acct Unit'!D:F,3,FALSE)</f>
        <v>10</v>
      </c>
      <c r="V337" s="7" t="s">
        <v>8</v>
      </c>
      <c r="W337" s="7" t="s">
        <v>14</v>
      </c>
      <c r="X337" s="7" t="s">
        <v>73</v>
      </c>
    </row>
    <row r="338" spans="1:24" s="2" customFormat="1" ht="18.95" hidden="1" customHeight="1" x14ac:dyDescent="0.25">
      <c r="A338" s="13">
        <v>144</v>
      </c>
      <c r="B338" s="38">
        <v>806144</v>
      </c>
      <c r="C338" s="16" t="s">
        <v>74</v>
      </c>
      <c r="D338" s="199">
        <v>2812</v>
      </c>
      <c r="E338" s="13" t="s">
        <v>712</v>
      </c>
      <c r="F338" s="35">
        <v>611</v>
      </c>
      <c r="G338" s="35">
        <v>610</v>
      </c>
      <c r="H338" s="35" t="s">
        <v>2374</v>
      </c>
      <c r="I338" s="35" t="s">
        <v>2648</v>
      </c>
      <c r="J338" s="183"/>
      <c r="K338" s="18"/>
      <c r="L338" s="22"/>
      <c r="M338" s="185">
        <v>-10102.99</v>
      </c>
      <c r="N338" s="174">
        <v>144</v>
      </c>
      <c r="O338" s="174"/>
      <c r="P338" s="7" t="s">
        <v>42</v>
      </c>
      <c r="Q338" s="7" t="s">
        <v>43</v>
      </c>
      <c r="R338" s="7" t="s">
        <v>23</v>
      </c>
      <c r="S338" s="7">
        <v>22110</v>
      </c>
      <c r="T338" t="str">
        <f>VLOOKUP(S338,'Acct Unit'!D:E,2,FALSE)</f>
        <v>Neurology Administration -TB</v>
      </c>
      <c r="U338">
        <f>VLOOKUP(S338,'Acct Unit'!D:F,3,FALSE)</f>
        <v>10</v>
      </c>
      <c r="V338" s="7" t="s">
        <v>23</v>
      </c>
      <c r="W338" s="7" t="s">
        <v>14</v>
      </c>
      <c r="X338" s="7" t="s">
        <v>75</v>
      </c>
    </row>
    <row r="339" spans="1:24" s="2" customFormat="1" ht="18.95" hidden="1" customHeight="1" x14ac:dyDescent="0.25">
      <c r="A339" s="12">
        <v>145</v>
      </c>
      <c r="B339" s="38">
        <v>806145</v>
      </c>
      <c r="C339" s="16" t="s">
        <v>76</v>
      </c>
      <c r="D339" s="199">
        <v>2812</v>
      </c>
      <c r="E339" s="12" t="s">
        <v>713</v>
      </c>
      <c r="F339" s="35">
        <v>611</v>
      </c>
      <c r="G339" s="35">
        <v>610</v>
      </c>
      <c r="H339" s="35" t="s">
        <v>2383</v>
      </c>
      <c r="I339" s="35" t="s">
        <v>2648</v>
      </c>
      <c r="J339" s="183"/>
      <c r="K339" s="18"/>
      <c r="L339" s="22"/>
      <c r="M339" s="185">
        <v>-46754.27</v>
      </c>
      <c r="N339" s="174">
        <v>145</v>
      </c>
      <c r="O339" s="174"/>
      <c r="P339" s="7" t="s">
        <v>78</v>
      </c>
      <c r="Q339" s="7" t="s">
        <v>79</v>
      </c>
      <c r="R339" s="7" t="s">
        <v>23</v>
      </c>
      <c r="S339" s="7">
        <v>24015</v>
      </c>
      <c r="T339" t="str">
        <f>VLOOKUP(S339,'Acct Unit'!D:E,2,FALSE)</f>
        <v>OB/GYN Outpatient Paley -TB</v>
      </c>
      <c r="U339">
        <f>VLOOKUP(S339,'Acct Unit'!D:F,3,FALSE)</f>
        <v>10</v>
      </c>
      <c r="V339" s="7" t="s">
        <v>23</v>
      </c>
      <c r="W339" s="7" t="s">
        <v>14</v>
      </c>
      <c r="X339" s="7" t="s">
        <v>77</v>
      </c>
    </row>
    <row r="340" spans="1:24" s="2" customFormat="1" ht="18.95" hidden="1" customHeight="1" x14ac:dyDescent="0.25">
      <c r="A340" s="12">
        <v>154</v>
      </c>
      <c r="B340" s="38">
        <v>806154</v>
      </c>
      <c r="C340" s="16" t="s">
        <v>80</v>
      </c>
      <c r="D340" s="199">
        <v>2812</v>
      </c>
      <c r="E340" s="12" t="s">
        <v>714</v>
      </c>
      <c r="F340" s="35">
        <v>611</v>
      </c>
      <c r="G340" s="35">
        <v>610</v>
      </c>
      <c r="H340" s="35" t="s">
        <v>2337</v>
      </c>
      <c r="I340" s="35" t="s">
        <v>2648</v>
      </c>
      <c r="J340" s="183"/>
      <c r="K340" s="18"/>
      <c r="L340" s="22"/>
      <c r="M340" s="185">
        <v>-6906.32</v>
      </c>
      <c r="N340" s="174">
        <v>154</v>
      </c>
      <c r="O340" s="174"/>
      <c r="P340" s="7" t="s">
        <v>82</v>
      </c>
      <c r="Q340" s="7" t="s">
        <v>83</v>
      </c>
      <c r="R340" s="7" t="s">
        <v>8</v>
      </c>
      <c r="S340" s="7">
        <v>10101</v>
      </c>
      <c r="T340" t="str">
        <f>VLOOKUP(S340,'Acct Unit'!D:E,2,FALSE)</f>
        <v>Administration -TB</v>
      </c>
      <c r="U340">
        <f>VLOOKUP(S340,'Acct Unit'!D:F,3,FALSE)</f>
        <v>10</v>
      </c>
      <c r="V340" s="7" t="s">
        <v>8</v>
      </c>
      <c r="W340" s="7" t="s">
        <v>14</v>
      </c>
      <c r="X340" s="7" t="s">
        <v>81</v>
      </c>
    </row>
    <row r="341" spans="1:24" s="2" customFormat="1" ht="18.95" hidden="1" customHeight="1" x14ac:dyDescent="0.25">
      <c r="A341" s="17">
        <v>167</v>
      </c>
      <c r="B341" s="179">
        <v>806167</v>
      </c>
      <c r="C341" s="16" t="s">
        <v>86</v>
      </c>
      <c r="D341" s="199">
        <v>2812</v>
      </c>
      <c r="E341" s="17" t="s">
        <v>650</v>
      </c>
      <c r="F341" s="35">
        <v>611</v>
      </c>
      <c r="G341" s="35">
        <v>610</v>
      </c>
      <c r="H341" s="35" t="s">
        <v>2361</v>
      </c>
      <c r="I341" s="35" t="s">
        <v>2648</v>
      </c>
      <c r="J341" s="183"/>
      <c r="K341" s="18"/>
      <c r="L341" s="22"/>
      <c r="M341" s="185">
        <v>-20695.96</v>
      </c>
      <c r="N341" s="174">
        <v>167</v>
      </c>
      <c r="O341" s="174"/>
      <c r="P341" s="7" t="s">
        <v>88</v>
      </c>
      <c r="Q341" s="10" t="s">
        <v>17</v>
      </c>
      <c r="R341" s="7" t="s">
        <v>23</v>
      </c>
      <c r="S341" s="7">
        <v>20206</v>
      </c>
      <c r="T341" t="str">
        <f>VLOOKUP(S341,'Acct Unit'!D:E,2,FALSE)</f>
        <v>Cancer Center - C1 -TB</v>
      </c>
      <c r="U341">
        <f>VLOOKUP(S341,'Acct Unit'!D:F,3,FALSE)</f>
        <v>10</v>
      </c>
      <c r="V341" s="7" t="s">
        <v>23</v>
      </c>
      <c r="W341" s="7" t="s">
        <v>14</v>
      </c>
      <c r="X341" s="7" t="s">
        <v>87</v>
      </c>
    </row>
    <row r="342" spans="1:24" s="2" customFormat="1" ht="18.95" hidden="1" customHeight="1" x14ac:dyDescent="0.25">
      <c r="A342" s="12">
        <v>169</v>
      </c>
      <c r="B342" s="38">
        <v>806169</v>
      </c>
      <c r="C342" s="16" t="s">
        <v>89</v>
      </c>
      <c r="D342" s="199">
        <v>2812</v>
      </c>
      <c r="E342" s="12" t="s">
        <v>716</v>
      </c>
      <c r="F342" s="35">
        <v>611</v>
      </c>
      <c r="G342" s="35">
        <v>610</v>
      </c>
      <c r="H342" s="35" t="s">
        <v>2353</v>
      </c>
      <c r="I342" s="35" t="s">
        <v>2648</v>
      </c>
      <c r="J342" s="183"/>
      <c r="K342" s="18"/>
      <c r="L342" s="22"/>
      <c r="M342" s="185">
        <v>-81281.009999999995</v>
      </c>
      <c r="N342" s="174">
        <v>169</v>
      </c>
      <c r="O342" s="174"/>
      <c r="P342" s="7" t="s">
        <v>91</v>
      </c>
      <c r="Q342" s="7" t="s">
        <v>92</v>
      </c>
      <c r="R342" s="7" t="s">
        <v>8</v>
      </c>
      <c r="S342" s="7">
        <v>15938</v>
      </c>
      <c r="T342" t="str">
        <f>VLOOKUP(S342,'Acct Unit'!D:E,2,FALSE)</f>
        <v>Div of Emergency Medicine -TB</v>
      </c>
      <c r="U342">
        <f>VLOOKUP(S342,'Acct Unit'!D:F,3,FALSE)</f>
        <v>10</v>
      </c>
      <c r="V342" s="7" t="s">
        <v>8</v>
      </c>
      <c r="W342" s="7" t="s">
        <v>14</v>
      </c>
      <c r="X342" s="7" t="s">
        <v>90</v>
      </c>
    </row>
    <row r="343" spans="1:24" s="2" customFormat="1" ht="18.95" hidden="1" customHeight="1" x14ac:dyDescent="0.25">
      <c r="A343" s="12">
        <v>171</v>
      </c>
      <c r="B343" s="38">
        <v>806171</v>
      </c>
      <c r="C343" s="16" t="s">
        <v>93</v>
      </c>
      <c r="D343" s="199">
        <v>2812</v>
      </c>
      <c r="E343" s="12" t="s">
        <v>717</v>
      </c>
      <c r="F343" s="35">
        <v>611</v>
      </c>
      <c r="G343" s="35">
        <v>610</v>
      </c>
      <c r="H343" s="35" t="s">
        <v>2375</v>
      </c>
      <c r="I343" s="35" t="s">
        <v>2648</v>
      </c>
      <c r="J343" s="183"/>
      <c r="K343" s="18"/>
      <c r="L343" s="22"/>
      <c r="M343" s="185">
        <v>-1915.79</v>
      </c>
      <c r="N343" s="174">
        <v>171</v>
      </c>
      <c r="O343" s="174"/>
      <c r="P343" s="7" t="s">
        <v>95</v>
      </c>
      <c r="Q343" s="7" t="s">
        <v>96</v>
      </c>
      <c r="R343" s="7" t="s">
        <v>23</v>
      </c>
      <c r="S343" s="7">
        <v>22312</v>
      </c>
      <c r="T343" t="str">
        <f>VLOOKUP(S343,'Acct Unit'!D:E,2,FALSE)</f>
        <v>Psychiatry Administration -TB</v>
      </c>
      <c r="U343">
        <f>VLOOKUP(S343,'Acct Unit'!D:F,3,FALSE)</f>
        <v>10</v>
      </c>
      <c r="V343" s="7" t="s">
        <v>23</v>
      </c>
      <c r="W343" s="7" t="s">
        <v>14</v>
      </c>
      <c r="X343" s="7" t="s">
        <v>94</v>
      </c>
    </row>
    <row r="344" spans="1:24" s="2" customFormat="1" ht="18.95" hidden="1" customHeight="1" x14ac:dyDescent="0.25">
      <c r="A344" s="12">
        <v>173</v>
      </c>
      <c r="B344" s="38">
        <v>806173</v>
      </c>
      <c r="C344" s="16" t="s">
        <v>97</v>
      </c>
      <c r="D344" s="199">
        <v>2812</v>
      </c>
      <c r="E344" s="12" t="s">
        <v>718</v>
      </c>
      <c r="F344" s="35">
        <v>611</v>
      </c>
      <c r="G344" s="35">
        <v>610</v>
      </c>
      <c r="H344" s="35" t="s">
        <v>2350</v>
      </c>
      <c r="I344" s="35" t="s">
        <v>2648</v>
      </c>
      <c r="J344" s="183"/>
      <c r="K344" s="18"/>
      <c r="L344" s="22"/>
      <c r="M344" s="185">
        <v>-27223.119999999999</v>
      </c>
      <c r="N344" s="174">
        <v>173</v>
      </c>
      <c r="O344" s="174"/>
      <c r="P344" s="7" t="s">
        <v>48</v>
      </c>
      <c r="Q344" s="7" t="s">
        <v>49</v>
      </c>
      <c r="R344" s="7" t="s">
        <v>8</v>
      </c>
      <c r="S344" s="7">
        <v>15900</v>
      </c>
      <c r="T344" t="str">
        <f>VLOOKUP(S344,'Acct Unit'!D:E,2,FALSE)</f>
        <v>Admin Educ Center -TB</v>
      </c>
      <c r="U344">
        <f>VLOOKUP(S344,'Acct Unit'!D:F,3,FALSE)</f>
        <v>10</v>
      </c>
      <c r="V344" s="7" t="s">
        <v>8</v>
      </c>
      <c r="W344" s="7" t="s">
        <v>14</v>
      </c>
      <c r="X344" s="7" t="s">
        <v>98</v>
      </c>
    </row>
    <row r="345" spans="1:24" s="2" customFormat="1" ht="18.95" hidden="1" customHeight="1" x14ac:dyDescent="0.25">
      <c r="A345" s="12">
        <v>179</v>
      </c>
      <c r="B345" s="38">
        <v>806179</v>
      </c>
      <c r="C345" s="16" t="s">
        <v>101</v>
      </c>
      <c r="D345" s="199">
        <v>2812</v>
      </c>
      <c r="E345" s="12" t="s">
        <v>651</v>
      </c>
      <c r="F345" s="35">
        <v>611</v>
      </c>
      <c r="G345" s="35">
        <v>610</v>
      </c>
      <c r="H345" s="35" t="s">
        <v>2353</v>
      </c>
      <c r="I345" s="35" t="s">
        <v>2648</v>
      </c>
      <c r="J345" s="183"/>
      <c r="K345" s="18"/>
      <c r="L345" s="22"/>
      <c r="M345" s="185">
        <v>-21361.7</v>
      </c>
      <c r="N345" s="174">
        <v>179</v>
      </c>
      <c r="O345" s="174"/>
      <c r="P345" s="7" t="s">
        <v>103</v>
      </c>
      <c r="Q345" s="7" t="s">
        <v>104</v>
      </c>
      <c r="R345" s="7" t="s">
        <v>8</v>
      </c>
      <c r="S345" s="7">
        <v>15930</v>
      </c>
      <c r="T345" t="str">
        <f>VLOOKUP(S345,'Acct Unit'!D:E,2,FALSE)</f>
        <v>Div of Cardiology -TB</v>
      </c>
      <c r="U345">
        <f>VLOOKUP(S345,'Acct Unit'!D:F,3,FALSE)</f>
        <v>10</v>
      </c>
      <c r="V345" s="7" t="s">
        <v>8</v>
      </c>
      <c r="W345" s="7" t="s">
        <v>14</v>
      </c>
      <c r="X345" s="7" t="s">
        <v>102</v>
      </c>
    </row>
    <row r="346" spans="1:24" s="2" customFormat="1" ht="18.95" hidden="1" customHeight="1" x14ac:dyDescent="0.25">
      <c r="A346" s="12">
        <v>182</v>
      </c>
      <c r="B346" s="38">
        <v>806182</v>
      </c>
      <c r="C346" s="16" t="s">
        <v>105</v>
      </c>
      <c r="D346" s="199">
        <v>2812</v>
      </c>
      <c r="E346" s="12" t="s">
        <v>720</v>
      </c>
      <c r="F346" s="35">
        <v>611</v>
      </c>
      <c r="G346" s="35">
        <v>610</v>
      </c>
      <c r="H346" s="35" t="s">
        <v>2353</v>
      </c>
      <c r="I346" s="35" t="s">
        <v>2648</v>
      </c>
      <c r="J346" s="183"/>
      <c r="K346" s="18"/>
      <c r="L346" s="22"/>
      <c r="M346" s="185">
        <v>-162474.87</v>
      </c>
      <c r="N346" s="174">
        <v>182</v>
      </c>
      <c r="O346" s="174"/>
      <c r="P346" s="7" t="s">
        <v>103</v>
      </c>
      <c r="Q346" s="7" t="s">
        <v>104</v>
      </c>
      <c r="R346" s="7" t="s">
        <v>8</v>
      </c>
      <c r="S346" s="7">
        <v>15930</v>
      </c>
      <c r="T346" t="str">
        <f>VLOOKUP(S346,'Acct Unit'!D:E,2,FALSE)</f>
        <v>Div of Cardiology -TB</v>
      </c>
      <c r="U346">
        <f>VLOOKUP(S346,'Acct Unit'!D:F,3,FALSE)</f>
        <v>10</v>
      </c>
      <c r="V346" s="7" t="s">
        <v>8</v>
      </c>
      <c r="W346" s="7" t="s">
        <v>14</v>
      </c>
      <c r="X346" s="7" t="s">
        <v>106</v>
      </c>
    </row>
    <row r="347" spans="1:24" s="2" customFormat="1" ht="18.95" hidden="1" customHeight="1" x14ac:dyDescent="0.25">
      <c r="A347" s="12">
        <v>186</v>
      </c>
      <c r="B347" s="38">
        <v>806186</v>
      </c>
      <c r="C347" s="16" t="s">
        <v>109</v>
      </c>
      <c r="D347" s="199">
        <v>2812</v>
      </c>
      <c r="E347" s="12" t="s">
        <v>652</v>
      </c>
      <c r="F347" s="35">
        <v>611</v>
      </c>
      <c r="G347" s="35">
        <v>610</v>
      </c>
      <c r="H347" s="35" t="s">
        <v>2337</v>
      </c>
      <c r="I347" s="35" t="s">
        <v>2648</v>
      </c>
      <c r="J347" s="183"/>
      <c r="K347" s="18"/>
      <c r="L347" s="22"/>
      <c r="M347" s="185">
        <v>-3087.66</v>
      </c>
      <c r="N347" s="174">
        <v>186</v>
      </c>
      <c r="O347" s="174"/>
      <c r="P347" s="7" t="s">
        <v>20</v>
      </c>
      <c r="Q347" s="7" t="s">
        <v>111</v>
      </c>
      <c r="R347" s="7" t="s">
        <v>23</v>
      </c>
      <c r="S347" s="7">
        <v>10101</v>
      </c>
      <c r="T347" t="str">
        <f>VLOOKUP(S347,'Acct Unit'!D:E,2,FALSE)</f>
        <v>Administration -TB</v>
      </c>
      <c r="U347">
        <f>VLOOKUP(S347,'Acct Unit'!D:F,3,FALSE)</f>
        <v>10</v>
      </c>
      <c r="V347" s="7" t="s">
        <v>23</v>
      </c>
      <c r="W347" s="7" t="s">
        <v>14</v>
      </c>
      <c r="X347" s="7" t="s">
        <v>110</v>
      </c>
    </row>
    <row r="348" spans="1:24" s="2" customFormat="1" ht="18.95" hidden="1" customHeight="1" x14ac:dyDescent="0.25">
      <c r="A348" s="12">
        <v>187</v>
      </c>
      <c r="B348" s="38">
        <v>806187</v>
      </c>
      <c r="C348" s="16" t="s">
        <v>112</v>
      </c>
      <c r="D348" s="199">
        <v>2812</v>
      </c>
      <c r="E348" s="12" t="s">
        <v>722</v>
      </c>
      <c r="F348" s="35">
        <v>611</v>
      </c>
      <c r="G348" s="35">
        <v>610</v>
      </c>
      <c r="H348" s="35" t="s">
        <v>2354</v>
      </c>
      <c r="I348" s="35" t="s">
        <v>2648</v>
      </c>
      <c r="J348" s="183"/>
      <c r="K348" s="18"/>
      <c r="L348" s="22"/>
      <c r="M348" s="185">
        <v>-12169.1</v>
      </c>
      <c r="N348" s="174">
        <v>187</v>
      </c>
      <c r="O348" s="174"/>
      <c r="P348" s="7" t="s">
        <v>91</v>
      </c>
      <c r="Q348" s="7" t="s">
        <v>92</v>
      </c>
      <c r="R348" s="7"/>
      <c r="S348" s="7">
        <v>15938</v>
      </c>
      <c r="T348" t="str">
        <f>VLOOKUP(S348,'Acct Unit'!D:E,2,FALSE)</f>
        <v>Div of Emergency Medicine -TB</v>
      </c>
      <c r="U348">
        <f>VLOOKUP(S348,'Acct Unit'!D:F,3,FALSE)</f>
        <v>10</v>
      </c>
      <c r="V348" s="7"/>
      <c r="W348" s="7" t="s">
        <v>14</v>
      </c>
      <c r="X348" s="7" t="s">
        <v>113</v>
      </c>
    </row>
    <row r="349" spans="1:24" s="2" customFormat="1" ht="18.95" hidden="1" customHeight="1" x14ac:dyDescent="0.25">
      <c r="A349" s="12">
        <v>188</v>
      </c>
      <c r="B349" s="38">
        <v>806188</v>
      </c>
      <c r="C349" s="16" t="s">
        <v>114</v>
      </c>
      <c r="D349" s="199">
        <v>2812</v>
      </c>
      <c r="E349" s="12" t="s">
        <v>723</v>
      </c>
      <c r="F349" s="35">
        <v>611</v>
      </c>
      <c r="G349" s="35">
        <v>610</v>
      </c>
      <c r="H349" s="35" t="s">
        <v>2361</v>
      </c>
      <c r="I349" s="35" t="s">
        <v>2648</v>
      </c>
      <c r="J349" s="183"/>
      <c r="K349" s="18"/>
      <c r="L349" s="22"/>
      <c r="M349" s="185">
        <v>-79585.94</v>
      </c>
      <c r="N349" s="174">
        <v>188</v>
      </c>
      <c r="O349" s="174"/>
      <c r="P349" s="7" t="s">
        <v>16</v>
      </c>
      <c r="Q349" s="7" t="s">
        <v>17</v>
      </c>
      <c r="R349" s="7" t="s">
        <v>8</v>
      </c>
      <c r="S349" s="7">
        <v>20206</v>
      </c>
      <c r="T349" t="str">
        <f>VLOOKUP(S349,'Acct Unit'!D:E,2,FALSE)</f>
        <v>Cancer Center - C1 -TB</v>
      </c>
      <c r="U349">
        <f>VLOOKUP(S349,'Acct Unit'!D:F,3,FALSE)</f>
        <v>10</v>
      </c>
      <c r="V349" s="7" t="s">
        <v>8</v>
      </c>
      <c r="W349" s="7" t="s">
        <v>14</v>
      </c>
      <c r="X349" s="7" t="s">
        <v>115</v>
      </c>
    </row>
    <row r="350" spans="1:24" s="2" customFormat="1" ht="18.95" hidden="1" customHeight="1" x14ac:dyDescent="0.25">
      <c r="A350" s="12">
        <v>192</v>
      </c>
      <c r="B350" s="38">
        <v>806192</v>
      </c>
      <c r="C350" s="16" t="s">
        <v>116</v>
      </c>
      <c r="D350" s="199">
        <v>2812</v>
      </c>
      <c r="E350" s="12" t="s">
        <v>724</v>
      </c>
      <c r="F350" s="35">
        <v>611</v>
      </c>
      <c r="G350" s="35">
        <v>610</v>
      </c>
      <c r="H350" s="35" t="s">
        <v>2375</v>
      </c>
      <c r="I350" s="35" t="s">
        <v>2648</v>
      </c>
      <c r="J350" s="183"/>
      <c r="K350" s="18"/>
      <c r="L350" s="22"/>
      <c r="M350" s="185">
        <v>-8097.15</v>
      </c>
      <c r="N350" s="174">
        <v>192</v>
      </c>
      <c r="O350" s="174"/>
      <c r="P350" s="7" t="s">
        <v>95</v>
      </c>
      <c r="Q350" s="7" t="s">
        <v>96</v>
      </c>
      <c r="R350" s="7" t="s">
        <v>23</v>
      </c>
      <c r="S350" s="7">
        <v>22312</v>
      </c>
      <c r="T350" t="str">
        <f>VLOOKUP(S350,'Acct Unit'!D:E,2,FALSE)</f>
        <v>Psychiatry Administration -TB</v>
      </c>
      <c r="U350">
        <f>VLOOKUP(S350,'Acct Unit'!D:F,3,FALSE)</f>
        <v>10</v>
      </c>
      <c r="V350" s="7" t="s">
        <v>23</v>
      </c>
      <c r="W350" s="7" t="s">
        <v>14</v>
      </c>
      <c r="X350" s="7" t="s">
        <v>117</v>
      </c>
    </row>
    <row r="351" spans="1:24" s="2" customFormat="1" ht="18.95" hidden="1" customHeight="1" x14ac:dyDescent="0.25">
      <c r="A351" s="12">
        <v>195</v>
      </c>
      <c r="B351" s="38">
        <v>806195</v>
      </c>
      <c r="C351" s="18"/>
      <c r="D351" s="199">
        <v>2812</v>
      </c>
      <c r="E351" s="12" t="s">
        <v>725</v>
      </c>
      <c r="F351" s="35">
        <v>611</v>
      </c>
      <c r="G351" s="35">
        <v>610</v>
      </c>
      <c r="H351" s="35" t="s">
        <v>2361</v>
      </c>
      <c r="I351" s="35" t="s">
        <v>2648</v>
      </c>
      <c r="J351" s="183"/>
      <c r="K351" s="18"/>
      <c r="L351" s="22"/>
      <c r="M351" s="185">
        <v>17047.150000000001</v>
      </c>
      <c r="N351" s="174">
        <v>195</v>
      </c>
      <c r="O351" s="174"/>
      <c r="P351" s="18" t="s">
        <v>876</v>
      </c>
      <c r="Q351" s="18"/>
      <c r="R351" s="18" t="s">
        <v>23</v>
      </c>
      <c r="S351" s="18">
        <v>20206</v>
      </c>
      <c r="T351" t="str">
        <f>VLOOKUP(S351,'Acct Unit'!D:E,2,FALSE)</f>
        <v>Cancer Center - C1 -TB</v>
      </c>
      <c r="U351">
        <f>VLOOKUP(S351,'Acct Unit'!D:F,3,FALSE)</f>
        <v>10</v>
      </c>
      <c r="V351" s="18" t="s">
        <v>23</v>
      </c>
      <c r="W351" s="18"/>
      <c r="X351" s="18"/>
    </row>
    <row r="352" spans="1:24" s="2" customFormat="1" ht="18.95" hidden="1" customHeight="1" x14ac:dyDescent="0.25">
      <c r="A352" s="12">
        <v>204</v>
      </c>
      <c r="B352" s="38">
        <v>806204</v>
      </c>
      <c r="C352" s="16" t="s">
        <v>129</v>
      </c>
      <c r="D352" s="199">
        <v>2812</v>
      </c>
      <c r="E352" s="12" t="s">
        <v>653</v>
      </c>
      <c r="F352" s="35">
        <v>611</v>
      </c>
      <c r="G352" s="35">
        <v>610</v>
      </c>
      <c r="H352" s="35" t="s">
        <v>2361</v>
      </c>
      <c r="I352" s="35" t="s">
        <v>2648</v>
      </c>
      <c r="J352" s="183"/>
      <c r="K352" s="188"/>
      <c r="L352" s="190"/>
      <c r="M352" s="185">
        <v>-11075.03</v>
      </c>
      <c r="N352" s="174">
        <v>204</v>
      </c>
      <c r="O352" s="174"/>
      <c r="P352" s="7" t="s">
        <v>16</v>
      </c>
      <c r="Q352" s="7" t="s">
        <v>17</v>
      </c>
      <c r="R352" s="7" t="s">
        <v>8</v>
      </c>
      <c r="S352" s="7">
        <v>20206</v>
      </c>
      <c r="T352" t="str">
        <f>VLOOKUP(S352,'Acct Unit'!D:E,2,FALSE)</f>
        <v>Cancer Center - C1 -TB</v>
      </c>
      <c r="U352">
        <f>VLOOKUP(S352,'Acct Unit'!D:F,3,FALSE)</f>
        <v>10</v>
      </c>
      <c r="V352" s="7" t="s">
        <v>8</v>
      </c>
      <c r="W352" s="7" t="s">
        <v>14</v>
      </c>
      <c r="X352" s="7" t="s">
        <v>130</v>
      </c>
    </row>
    <row r="353" spans="1:25" s="2" customFormat="1" ht="18.95" hidden="1" customHeight="1" x14ac:dyDescent="0.25">
      <c r="A353" s="12">
        <v>206</v>
      </c>
      <c r="B353" s="38">
        <v>806206</v>
      </c>
      <c r="C353" s="16" t="s">
        <v>131</v>
      </c>
      <c r="D353" s="199">
        <v>2812</v>
      </c>
      <c r="E353" s="12" t="s">
        <v>728</v>
      </c>
      <c r="F353" s="35">
        <v>611</v>
      </c>
      <c r="G353" s="35">
        <v>610</v>
      </c>
      <c r="H353" s="35" t="s">
        <v>2383</v>
      </c>
      <c r="I353" s="35" t="s">
        <v>2648</v>
      </c>
      <c r="J353" s="183"/>
      <c r="K353" s="188"/>
      <c r="L353" s="190"/>
      <c r="M353" s="185">
        <v>-42777.96</v>
      </c>
      <c r="N353" s="174">
        <v>206</v>
      </c>
      <c r="O353" s="174"/>
      <c r="P353" s="7" t="s">
        <v>78</v>
      </c>
      <c r="Q353" s="7" t="s">
        <v>79</v>
      </c>
      <c r="R353" s="7" t="s">
        <v>8</v>
      </c>
      <c r="S353" s="7">
        <v>24015</v>
      </c>
      <c r="T353" t="str">
        <f>VLOOKUP(S353,'Acct Unit'!D:E,2,FALSE)</f>
        <v>OB/GYN Outpatient Paley -TB</v>
      </c>
      <c r="U353">
        <f>VLOOKUP(S353,'Acct Unit'!D:F,3,FALSE)</f>
        <v>10</v>
      </c>
      <c r="V353" s="7" t="s">
        <v>8</v>
      </c>
      <c r="W353" s="7" t="s">
        <v>14</v>
      </c>
      <c r="X353" s="7" t="s">
        <v>132</v>
      </c>
    </row>
    <row r="354" spans="1:25" s="2" customFormat="1" ht="18.95" hidden="1" customHeight="1" x14ac:dyDescent="0.25">
      <c r="A354" s="12">
        <v>207</v>
      </c>
      <c r="B354" s="38">
        <v>806207</v>
      </c>
      <c r="C354" s="16" t="s">
        <v>133</v>
      </c>
      <c r="D354" s="199">
        <v>2812</v>
      </c>
      <c r="E354" s="12" t="s">
        <v>654</v>
      </c>
      <c r="F354" s="35">
        <v>611</v>
      </c>
      <c r="G354" s="35">
        <v>610</v>
      </c>
      <c r="H354" s="35" t="s">
        <v>2361</v>
      </c>
      <c r="I354" s="35" t="s">
        <v>2648</v>
      </c>
      <c r="J354" s="183"/>
      <c r="K354" s="188"/>
      <c r="L354" s="190"/>
      <c r="M354" s="185">
        <v>-3652.77</v>
      </c>
      <c r="N354" s="174">
        <v>207</v>
      </c>
      <c r="O354" s="174"/>
      <c r="P354" s="7" t="s">
        <v>135</v>
      </c>
      <c r="Q354" s="7" t="s">
        <v>17</v>
      </c>
      <c r="R354" s="7" t="s">
        <v>23</v>
      </c>
      <c r="S354" s="7">
        <v>20206</v>
      </c>
      <c r="T354" t="str">
        <f>VLOOKUP(S354,'Acct Unit'!D:E,2,FALSE)</f>
        <v>Cancer Center - C1 -TB</v>
      </c>
      <c r="U354">
        <f>VLOOKUP(S354,'Acct Unit'!D:F,3,FALSE)</f>
        <v>10</v>
      </c>
      <c r="V354" s="7" t="s">
        <v>23</v>
      </c>
      <c r="W354" s="7" t="s">
        <v>14</v>
      </c>
      <c r="X354" s="7" t="s">
        <v>134</v>
      </c>
    </row>
    <row r="355" spans="1:25" s="2" customFormat="1" ht="18.95" hidden="1" customHeight="1" x14ac:dyDescent="0.25">
      <c r="A355" s="12">
        <v>211</v>
      </c>
      <c r="B355" s="38">
        <v>806211</v>
      </c>
      <c r="C355" s="16" t="s">
        <v>140</v>
      </c>
      <c r="D355" s="199">
        <v>2812</v>
      </c>
      <c r="E355" s="12" t="s">
        <v>730</v>
      </c>
      <c r="F355" s="35">
        <v>611</v>
      </c>
      <c r="G355" s="35">
        <v>610</v>
      </c>
      <c r="H355" s="35" t="s">
        <v>2343</v>
      </c>
      <c r="I355" s="35" t="s">
        <v>2648</v>
      </c>
      <c r="J355" s="183"/>
      <c r="K355" s="188"/>
      <c r="L355" s="190"/>
      <c r="M355" s="185">
        <v>242716.87</v>
      </c>
      <c r="N355" s="174">
        <v>211</v>
      </c>
      <c r="O355" s="174"/>
      <c r="P355" s="7" t="s">
        <v>142</v>
      </c>
      <c r="Q355" s="7" t="s">
        <v>143</v>
      </c>
      <c r="R355" s="7" t="s">
        <v>23</v>
      </c>
      <c r="S355" s="7">
        <v>10458</v>
      </c>
      <c r="T355" t="str">
        <f>VLOOKUP(S355,'Acct Unit'!D:E,2,FALSE)</f>
        <v>Legal -PA</v>
      </c>
      <c r="U355">
        <f>VLOOKUP(S355,'Acct Unit'!D:F,3,FALSE)</f>
        <v>80</v>
      </c>
      <c r="V355" s="7" t="s">
        <v>23</v>
      </c>
      <c r="W355" s="7" t="s">
        <v>14</v>
      </c>
      <c r="X355" s="7" t="s">
        <v>141</v>
      </c>
    </row>
    <row r="356" spans="1:25" s="2" customFormat="1" ht="18.95" hidden="1" customHeight="1" x14ac:dyDescent="0.25">
      <c r="A356" s="12">
        <v>221</v>
      </c>
      <c r="B356" s="38">
        <v>806221</v>
      </c>
      <c r="C356" s="16" t="s">
        <v>144</v>
      </c>
      <c r="D356" s="199">
        <v>2812</v>
      </c>
      <c r="E356" s="12" t="s">
        <v>731</v>
      </c>
      <c r="F356" s="35">
        <v>611</v>
      </c>
      <c r="G356" s="35">
        <v>610</v>
      </c>
      <c r="H356" s="35" t="s">
        <v>2364</v>
      </c>
      <c r="I356" s="35" t="s">
        <v>2648</v>
      </c>
      <c r="J356" s="183"/>
      <c r="K356" s="188"/>
      <c r="L356" s="190"/>
      <c r="M356" s="185">
        <v>-66870.77</v>
      </c>
      <c r="N356" s="174">
        <v>221</v>
      </c>
      <c r="O356" s="174"/>
      <c r="P356" s="7" t="s">
        <v>146</v>
      </c>
      <c r="Q356" s="7" t="s">
        <v>147</v>
      </c>
      <c r="R356" s="7" t="s">
        <v>23</v>
      </c>
      <c r="S356" s="7">
        <v>20700</v>
      </c>
      <c r="T356" t="str">
        <f>VLOOKUP(S356,'Acct Unit'!D:E,2,FALSE)</f>
        <v>Outpatient - Dental -TB</v>
      </c>
      <c r="U356">
        <f>VLOOKUP(S356,'Acct Unit'!D:F,3,FALSE)</f>
        <v>10</v>
      </c>
      <c r="V356" s="7" t="s">
        <v>23</v>
      </c>
      <c r="W356" s="7" t="s">
        <v>14</v>
      </c>
      <c r="X356" s="7" t="s">
        <v>145</v>
      </c>
    </row>
    <row r="357" spans="1:25" s="2" customFormat="1" ht="18.95" hidden="1" customHeight="1" x14ac:dyDescent="0.25">
      <c r="A357" s="13">
        <v>223</v>
      </c>
      <c r="B357" s="39">
        <v>806223</v>
      </c>
      <c r="C357" s="16" t="s">
        <v>148</v>
      </c>
      <c r="D357" s="199">
        <v>2812</v>
      </c>
      <c r="E357" s="13" t="s">
        <v>655</v>
      </c>
      <c r="F357" s="35">
        <v>611</v>
      </c>
      <c r="G357" s="35">
        <v>610</v>
      </c>
      <c r="H357" s="35" t="s">
        <v>2378</v>
      </c>
      <c r="I357" s="35" t="s">
        <v>2648</v>
      </c>
      <c r="J357" s="183"/>
      <c r="K357" s="188"/>
      <c r="L357" s="190"/>
      <c r="M357" s="185">
        <v>710.04</v>
      </c>
      <c r="N357" s="174">
        <v>223</v>
      </c>
      <c r="O357" s="174"/>
      <c r="P357" s="7" t="s">
        <v>25</v>
      </c>
      <c r="Q357" s="7" t="s">
        <v>26</v>
      </c>
      <c r="R357" s="7" t="s">
        <v>8</v>
      </c>
      <c r="S357" s="7">
        <v>23501</v>
      </c>
      <c r="T357" t="str">
        <f>VLOOKUP(S357,'Acct Unit'!D:E,2,FALSE)</f>
        <v>Dept of Surgery -TB</v>
      </c>
      <c r="U357">
        <f>VLOOKUP(S357,'Acct Unit'!D:F,3,FALSE)</f>
        <v>10</v>
      </c>
      <c r="V357" s="7" t="s">
        <v>8</v>
      </c>
      <c r="W357" s="7" t="s">
        <v>14</v>
      </c>
      <c r="X357" s="7" t="s">
        <v>149</v>
      </c>
    </row>
    <row r="358" spans="1:25" s="2" customFormat="1" ht="18.95" hidden="1" customHeight="1" x14ac:dyDescent="0.25">
      <c r="A358" s="13">
        <v>226</v>
      </c>
      <c r="B358" s="39">
        <v>806226</v>
      </c>
      <c r="C358" s="18"/>
      <c r="D358" s="199">
        <v>2812</v>
      </c>
      <c r="E358" s="13" t="s">
        <v>732</v>
      </c>
      <c r="F358" s="35">
        <v>611</v>
      </c>
      <c r="G358" s="35">
        <v>610</v>
      </c>
      <c r="H358" s="35" t="s">
        <v>2381</v>
      </c>
      <c r="I358" s="35" t="s">
        <v>2648</v>
      </c>
      <c r="J358" s="183"/>
      <c r="K358" s="188"/>
      <c r="L358" s="190"/>
      <c r="M358" s="185">
        <v>-128400.61</v>
      </c>
      <c r="N358" s="174">
        <v>226</v>
      </c>
      <c r="O358" s="174"/>
      <c r="P358" s="18" t="s">
        <v>877</v>
      </c>
      <c r="Q358" s="18"/>
      <c r="R358" s="18"/>
      <c r="S358" s="18">
        <v>24000</v>
      </c>
      <c r="T358" t="str">
        <f>VLOOKUP(S358,'Acct Unit'!D:E,2,FALSE)</f>
        <v>Women &amp; Children Administ -TB</v>
      </c>
      <c r="U358">
        <f>VLOOKUP(S358,'Acct Unit'!D:F,3,FALSE)</f>
        <v>10</v>
      </c>
      <c r="V358" s="18"/>
      <c r="W358" s="18"/>
      <c r="X358" s="18"/>
    </row>
    <row r="359" spans="1:25" s="2" customFormat="1" ht="18.95" hidden="1" customHeight="1" x14ac:dyDescent="0.25">
      <c r="A359" s="12">
        <v>229</v>
      </c>
      <c r="B359" s="38">
        <v>806229</v>
      </c>
      <c r="C359" s="16" t="s">
        <v>150</v>
      </c>
      <c r="D359" s="199">
        <v>2812</v>
      </c>
      <c r="E359" s="12" t="s">
        <v>656</v>
      </c>
      <c r="F359" s="35">
        <v>611</v>
      </c>
      <c r="G359" s="35">
        <v>610</v>
      </c>
      <c r="H359" s="35" t="s">
        <v>2350</v>
      </c>
      <c r="I359" s="35" t="s">
        <v>2648</v>
      </c>
      <c r="J359" s="183"/>
      <c r="K359" s="188"/>
      <c r="L359" s="190"/>
      <c r="M359" s="185">
        <v>-11111.61</v>
      </c>
      <c r="N359" s="174">
        <v>229</v>
      </c>
      <c r="O359" s="174"/>
      <c r="P359" s="7" t="s">
        <v>48</v>
      </c>
      <c r="Q359" s="7" t="s">
        <v>49</v>
      </c>
      <c r="R359" s="7" t="s">
        <v>8</v>
      </c>
      <c r="S359" s="7">
        <v>15900</v>
      </c>
      <c r="T359" t="str">
        <f>VLOOKUP(S359,'Acct Unit'!D:E,2,FALSE)</f>
        <v>Admin Educ Center -TB</v>
      </c>
      <c r="U359">
        <f>VLOOKUP(S359,'Acct Unit'!D:F,3,FALSE)</f>
        <v>10</v>
      </c>
      <c r="V359" s="7" t="s">
        <v>8</v>
      </c>
      <c r="W359" s="7" t="s">
        <v>14</v>
      </c>
      <c r="X359" s="7" t="s">
        <v>151</v>
      </c>
    </row>
    <row r="360" spans="1:25" s="2" customFormat="1" ht="18.95" hidden="1" customHeight="1" x14ac:dyDescent="0.25">
      <c r="A360" s="13">
        <v>233</v>
      </c>
      <c r="B360" s="38">
        <v>806233</v>
      </c>
      <c r="C360" s="16" t="s">
        <v>156</v>
      </c>
      <c r="D360" s="199">
        <v>2812</v>
      </c>
      <c r="E360" s="13" t="s">
        <v>735</v>
      </c>
      <c r="F360" s="35">
        <v>611</v>
      </c>
      <c r="G360" s="35">
        <v>610</v>
      </c>
      <c r="H360" s="35" t="s">
        <v>2371</v>
      </c>
      <c r="I360" s="35" t="s">
        <v>2648</v>
      </c>
      <c r="J360" s="183"/>
      <c r="K360" s="188"/>
      <c r="L360" s="190"/>
      <c r="M360" s="185">
        <v>-3765.19</v>
      </c>
      <c r="N360" s="174">
        <v>233</v>
      </c>
      <c r="O360" s="174"/>
      <c r="P360" s="7" t="s">
        <v>11</v>
      </c>
      <c r="Q360" s="7" t="s">
        <v>12</v>
      </c>
      <c r="R360" s="7" t="s">
        <v>23</v>
      </c>
      <c r="S360" s="7">
        <v>21714</v>
      </c>
      <c r="T360" t="str">
        <f>VLOOKUP(S360,'Acct Unit'!D:E,2,FALSE)</f>
        <v>Medicine Administration -TB</v>
      </c>
      <c r="U360">
        <f>VLOOKUP(S360,'Acct Unit'!D:F,3,FALSE)</f>
        <v>10</v>
      </c>
      <c r="V360" s="7" t="s">
        <v>23</v>
      </c>
      <c r="W360" s="7" t="s">
        <v>14</v>
      </c>
      <c r="X360" s="7" t="s">
        <v>157</v>
      </c>
    </row>
    <row r="361" spans="1:25" s="2" customFormat="1" ht="18.95" hidden="1" customHeight="1" x14ac:dyDescent="0.25">
      <c r="A361" s="13">
        <v>235</v>
      </c>
      <c r="B361" s="39">
        <v>806235</v>
      </c>
      <c r="C361" s="16" t="s">
        <v>158</v>
      </c>
      <c r="D361" s="199">
        <v>2812</v>
      </c>
      <c r="E361" s="13" t="s">
        <v>657</v>
      </c>
      <c r="F361" s="35">
        <v>611</v>
      </c>
      <c r="G361" s="35">
        <v>610</v>
      </c>
      <c r="H361" s="35" t="s">
        <v>2348</v>
      </c>
      <c r="I361" s="35" t="s">
        <v>2648</v>
      </c>
      <c r="J361" s="183"/>
      <c r="K361" s="188"/>
      <c r="L361" s="190"/>
      <c r="M361" s="185">
        <v>-16315.49</v>
      </c>
      <c r="N361" s="174">
        <v>235</v>
      </c>
      <c r="O361" s="174"/>
      <c r="P361" s="7" t="s">
        <v>160</v>
      </c>
      <c r="Q361" s="7" t="s">
        <v>161</v>
      </c>
      <c r="R361" s="7" t="s">
        <v>8</v>
      </c>
      <c r="S361" s="7">
        <v>15410</v>
      </c>
      <c r="T361" t="str">
        <f>VLOOKUP(S361,'Acct Unit'!D:E,2,FALSE)</f>
        <v>Volunteers -TB</v>
      </c>
      <c r="U361">
        <f>VLOOKUP(S361,'Acct Unit'!D:F,3,FALSE)</f>
        <v>10</v>
      </c>
      <c r="V361" s="7" t="s">
        <v>8</v>
      </c>
      <c r="W361" s="7" t="s">
        <v>14</v>
      </c>
      <c r="X361" s="7" t="s">
        <v>159</v>
      </c>
    </row>
    <row r="362" spans="1:25" s="2" customFormat="1" ht="18.95" hidden="1" customHeight="1" x14ac:dyDescent="0.25">
      <c r="A362" s="12">
        <v>251</v>
      </c>
      <c r="B362" s="38">
        <v>806251</v>
      </c>
      <c r="C362" s="16" t="s">
        <v>166</v>
      </c>
      <c r="D362" s="199">
        <v>2812</v>
      </c>
      <c r="E362" s="12" t="s">
        <v>736</v>
      </c>
      <c r="F362" s="35">
        <v>611</v>
      </c>
      <c r="G362" s="35">
        <v>610</v>
      </c>
      <c r="H362" s="35" t="s">
        <v>2336</v>
      </c>
      <c r="I362" s="35" t="s">
        <v>2648</v>
      </c>
      <c r="J362" s="183"/>
      <c r="K362" s="188"/>
      <c r="L362" s="190"/>
      <c r="M362" s="185">
        <v>-70769.81</v>
      </c>
      <c r="N362" s="174">
        <v>251</v>
      </c>
      <c r="O362" s="174"/>
      <c r="P362" s="7" t="s">
        <v>168</v>
      </c>
      <c r="Q362" s="7" t="s">
        <v>165</v>
      </c>
      <c r="R362" s="7" t="s">
        <v>8</v>
      </c>
      <c r="S362" s="7">
        <v>10452</v>
      </c>
      <c r="T362" t="str">
        <f>VLOOKUP(S362,'Acct Unit'!D:E,2,FALSE)</f>
        <v>Development Office -PA</v>
      </c>
      <c r="U362">
        <f>VLOOKUP(S362,'Acct Unit'!D:F,3,FALSE)</f>
        <v>80</v>
      </c>
      <c r="V362" s="7" t="s">
        <v>8</v>
      </c>
      <c r="W362" s="7" t="s">
        <v>14</v>
      </c>
      <c r="X362" s="7" t="s">
        <v>167</v>
      </c>
    </row>
    <row r="363" spans="1:25" s="3" customFormat="1" ht="18.95" hidden="1" customHeight="1" x14ac:dyDescent="0.25">
      <c r="A363" s="12">
        <v>253</v>
      </c>
      <c r="B363" s="38">
        <v>806253</v>
      </c>
      <c r="C363" s="16" t="s">
        <v>169</v>
      </c>
      <c r="D363" s="199">
        <v>2812</v>
      </c>
      <c r="E363" s="12" t="s">
        <v>737</v>
      </c>
      <c r="F363" s="35">
        <v>611</v>
      </c>
      <c r="G363" s="35">
        <v>610</v>
      </c>
      <c r="H363" s="35" t="s">
        <v>2382</v>
      </c>
      <c r="I363" s="35" t="s">
        <v>2648</v>
      </c>
      <c r="J363" s="183"/>
      <c r="K363" s="188"/>
      <c r="L363" s="190"/>
      <c r="M363" s="185">
        <v>0</v>
      </c>
      <c r="N363" s="174">
        <v>253</v>
      </c>
      <c r="O363" s="174"/>
      <c r="P363" s="7" t="s">
        <v>127</v>
      </c>
      <c r="Q363" s="7" t="s">
        <v>128</v>
      </c>
      <c r="R363" s="7" t="s">
        <v>23</v>
      </c>
      <c r="S363" s="7">
        <v>24001</v>
      </c>
      <c r="T363" t="str">
        <f>VLOOKUP(S363,'Acct Unit'!D:E,2,FALSE)</f>
        <v>Pediatric Administration -TB</v>
      </c>
      <c r="U363">
        <f>VLOOKUP(S363,'Acct Unit'!D:F,3,FALSE)</f>
        <v>10</v>
      </c>
      <c r="V363" s="7" t="s">
        <v>23</v>
      </c>
      <c r="W363" s="7" t="s">
        <v>14</v>
      </c>
      <c r="X363" s="7" t="s">
        <v>170</v>
      </c>
      <c r="Y363" s="2"/>
    </row>
    <row r="364" spans="1:25" s="2" customFormat="1" ht="18.95" hidden="1" customHeight="1" x14ac:dyDescent="0.25">
      <c r="A364" s="12">
        <v>256</v>
      </c>
      <c r="B364" s="38">
        <v>806256</v>
      </c>
      <c r="C364" s="16" t="s">
        <v>173</v>
      </c>
      <c r="D364" s="199">
        <v>2812</v>
      </c>
      <c r="E364" s="12" t="s">
        <v>739</v>
      </c>
      <c r="F364" s="35">
        <v>611</v>
      </c>
      <c r="G364" s="35">
        <v>610</v>
      </c>
      <c r="H364" s="35" t="s">
        <v>2354</v>
      </c>
      <c r="I364" s="35" t="s">
        <v>2648</v>
      </c>
      <c r="J364" s="183"/>
      <c r="K364" s="188"/>
      <c r="L364" s="190"/>
      <c r="M364" s="185">
        <v>-85079.62</v>
      </c>
      <c r="N364" s="174">
        <v>256</v>
      </c>
      <c r="O364" s="174"/>
      <c r="P364" s="7" t="s">
        <v>91</v>
      </c>
      <c r="Q364" s="7" t="s">
        <v>92</v>
      </c>
      <c r="R364" s="7" t="s">
        <v>23</v>
      </c>
      <c r="S364" s="7">
        <v>15938</v>
      </c>
      <c r="T364" t="str">
        <f>VLOOKUP(S364,'Acct Unit'!D:E,2,FALSE)</f>
        <v>Div of Emergency Medicine -TB</v>
      </c>
      <c r="U364">
        <f>VLOOKUP(S364,'Acct Unit'!D:F,3,FALSE)</f>
        <v>10</v>
      </c>
      <c r="V364" s="7" t="s">
        <v>23</v>
      </c>
      <c r="W364" s="7" t="s">
        <v>14</v>
      </c>
      <c r="X364" s="7" t="s">
        <v>174</v>
      </c>
    </row>
    <row r="365" spans="1:25" s="2" customFormat="1" ht="18.95" hidden="1" customHeight="1" x14ac:dyDescent="0.25">
      <c r="A365" s="13">
        <v>257</v>
      </c>
      <c r="B365" s="39">
        <v>806257</v>
      </c>
      <c r="C365" s="18"/>
      <c r="D365" s="199">
        <v>2812</v>
      </c>
      <c r="E365" s="13" t="s">
        <v>659</v>
      </c>
      <c r="F365" s="35">
        <v>611</v>
      </c>
      <c r="G365" s="35">
        <v>610</v>
      </c>
      <c r="H365" s="35" t="s">
        <v>2376</v>
      </c>
      <c r="I365" s="35" t="s">
        <v>2648</v>
      </c>
      <c r="J365" s="183"/>
      <c r="K365" s="188"/>
      <c r="L365" s="190"/>
      <c r="M365" s="185">
        <v>-64893.57</v>
      </c>
      <c r="N365" s="174">
        <v>257</v>
      </c>
      <c r="O365" s="174"/>
      <c r="P365" s="18" t="s">
        <v>56</v>
      </c>
      <c r="Q365" s="18"/>
      <c r="R365" s="18"/>
      <c r="S365" s="7">
        <v>22500</v>
      </c>
      <c r="T365" t="str">
        <f>VLOOKUP(S365,'Acct Unit'!D:E,2,FALSE)</f>
        <v>Pharmacy -TB</v>
      </c>
      <c r="U365">
        <f>VLOOKUP(S365,'Acct Unit'!D:F,3,FALSE)</f>
        <v>10</v>
      </c>
      <c r="V365" s="18"/>
      <c r="W365" s="18"/>
      <c r="X365" s="18"/>
    </row>
    <row r="366" spans="1:25" s="2" customFormat="1" ht="18.95" hidden="1" customHeight="1" x14ac:dyDescent="0.25">
      <c r="A366" s="12">
        <v>263</v>
      </c>
      <c r="B366" s="38">
        <v>806263</v>
      </c>
      <c r="C366" s="16" t="s">
        <v>175</v>
      </c>
      <c r="D366" s="199">
        <v>2812</v>
      </c>
      <c r="E366" s="12" t="s">
        <v>660</v>
      </c>
      <c r="F366" s="35">
        <v>611</v>
      </c>
      <c r="G366" s="35">
        <v>610</v>
      </c>
      <c r="H366" s="35" t="s">
        <v>2351</v>
      </c>
      <c r="I366" s="35" t="s">
        <v>2648</v>
      </c>
      <c r="J366" s="183"/>
      <c r="K366" s="188"/>
      <c r="L366" s="190"/>
      <c r="M366" s="185">
        <v>-22671.83</v>
      </c>
      <c r="N366" s="174">
        <v>263</v>
      </c>
      <c r="O366" s="174"/>
      <c r="P366" s="7" t="s">
        <v>60</v>
      </c>
      <c r="Q366" s="7" t="s">
        <v>61</v>
      </c>
      <c r="R366" s="7" t="s">
        <v>23</v>
      </c>
      <c r="S366" s="7">
        <v>15919</v>
      </c>
      <c r="T366" t="str">
        <f>VLOOKUP(S366,'Acct Unit'!D:E,2,FALSE)</f>
        <v>Transplant Nephrology -TB</v>
      </c>
      <c r="U366">
        <f>VLOOKUP(S366,'Acct Unit'!D:F,3,FALSE)</f>
        <v>10</v>
      </c>
      <c r="V366" s="7" t="s">
        <v>23</v>
      </c>
      <c r="W366" s="7" t="s">
        <v>14</v>
      </c>
      <c r="X366" s="7" t="s">
        <v>176</v>
      </c>
    </row>
    <row r="367" spans="1:25" s="2" customFormat="1" ht="18.95" hidden="1" customHeight="1" x14ac:dyDescent="0.25">
      <c r="A367" s="12">
        <v>264</v>
      </c>
      <c r="B367" s="38">
        <v>806264</v>
      </c>
      <c r="C367" s="16" t="s">
        <v>177</v>
      </c>
      <c r="D367" s="199">
        <v>2812</v>
      </c>
      <c r="E367" s="12" t="s">
        <v>740</v>
      </c>
      <c r="F367" s="35">
        <v>611</v>
      </c>
      <c r="G367" s="35">
        <v>610</v>
      </c>
      <c r="H367" s="35" t="s">
        <v>2364</v>
      </c>
      <c r="I367" s="35" t="s">
        <v>2648</v>
      </c>
      <c r="J367" s="183"/>
      <c r="K367" s="188"/>
      <c r="L367" s="190"/>
      <c r="M367" s="185">
        <v>-145831.01999999999</v>
      </c>
      <c r="N367" s="174">
        <v>264</v>
      </c>
      <c r="O367" s="174"/>
      <c r="P367" s="7" t="s">
        <v>146</v>
      </c>
      <c r="Q367" s="7" t="s">
        <v>147</v>
      </c>
      <c r="R367" s="7" t="s">
        <v>23</v>
      </c>
      <c r="S367" s="7">
        <v>20700</v>
      </c>
      <c r="T367" t="str">
        <f>VLOOKUP(S367,'Acct Unit'!D:E,2,FALSE)</f>
        <v>Outpatient - Dental -TB</v>
      </c>
      <c r="U367">
        <f>VLOOKUP(S367,'Acct Unit'!D:F,3,FALSE)</f>
        <v>10</v>
      </c>
      <c r="V367" s="7" t="s">
        <v>23</v>
      </c>
      <c r="W367" s="7" t="s">
        <v>14</v>
      </c>
      <c r="X367" s="7" t="s">
        <v>178</v>
      </c>
    </row>
    <row r="368" spans="1:25" s="2" customFormat="1" ht="18.95" hidden="1" customHeight="1" x14ac:dyDescent="0.25">
      <c r="A368" s="12">
        <v>280</v>
      </c>
      <c r="B368" s="38">
        <v>806280</v>
      </c>
      <c r="C368" s="16" t="s">
        <v>187</v>
      </c>
      <c r="D368" s="199">
        <v>2812</v>
      </c>
      <c r="E368" s="12" t="s">
        <v>743</v>
      </c>
      <c r="F368" s="35">
        <v>611</v>
      </c>
      <c r="G368" s="35">
        <v>610</v>
      </c>
      <c r="H368" s="35" t="s">
        <v>2364</v>
      </c>
      <c r="I368" s="35" t="s">
        <v>2648</v>
      </c>
      <c r="J368" s="183"/>
      <c r="K368" s="188"/>
      <c r="L368" s="190"/>
      <c r="M368" s="185">
        <v>-369290.23</v>
      </c>
      <c r="N368" s="174">
        <v>280</v>
      </c>
      <c r="O368" s="174"/>
      <c r="P368" s="7" t="s">
        <v>146</v>
      </c>
      <c r="Q368" s="7" t="s">
        <v>147</v>
      </c>
      <c r="R368" s="7" t="s">
        <v>23</v>
      </c>
      <c r="S368" s="7">
        <v>20700</v>
      </c>
      <c r="T368" t="str">
        <f>VLOOKUP(S368,'Acct Unit'!D:E,2,FALSE)</f>
        <v>Outpatient - Dental -TB</v>
      </c>
      <c r="U368">
        <f>VLOOKUP(S368,'Acct Unit'!D:F,3,FALSE)</f>
        <v>10</v>
      </c>
      <c r="V368" s="7" t="s">
        <v>23</v>
      </c>
      <c r="W368" s="7" t="s">
        <v>14</v>
      </c>
      <c r="X368" s="7" t="s">
        <v>188</v>
      </c>
    </row>
    <row r="369" spans="1:25" s="2" customFormat="1" ht="18.95" hidden="1" customHeight="1" x14ac:dyDescent="0.25">
      <c r="A369" s="12">
        <v>283</v>
      </c>
      <c r="B369" s="38">
        <v>806283</v>
      </c>
      <c r="C369" s="16" t="s">
        <v>189</v>
      </c>
      <c r="D369" s="199">
        <v>2812</v>
      </c>
      <c r="E369" s="12" t="s">
        <v>744</v>
      </c>
      <c r="F369" s="35">
        <v>611</v>
      </c>
      <c r="G369" s="35">
        <v>610</v>
      </c>
      <c r="H369" s="35" t="s">
        <v>2364</v>
      </c>
      <c r="I369" s="35" t="s">
        <v>2648</v>
      </c>
      <c r="J369" s="183"/>
      <c r="K369" s="188"/>
      <c r="L369" s="190"/>
      <c r="M369" s="185">
        <v>-453928.38</v>
      </c>
      <c r="N369" s="174">
        <v>283</v>
      </c>
      <c r="O369" s="174"/>
      <c r="P369" s="7" t="s">
        <v>146</v>
      </c>
      <c r="Q369" s="7" t="s">
        <v>147</v>
      </c>
      <c r="R369" s="7" t="s">
        <v>23</v>
      </c>
      <c r="S369" s="7">
        <v>20700</v>
      </c>
      <c r="T369" t="str">
        <f>VLOOKUP(S369,'Acct Unit'!D:E,2,FALSE)</f>
        <v>Outpatient - Dental -TB</v>
      </c>
      <c r="U369">
        <f>VLOOKUP(S369,'Acct Unit'!D:F,3,FALSE)</f>
        <v>10</v>
      </c>
      <c r="V369" s="7" t="s">
        <v>23</v>
      </c>
      <c r="W369" s="7" t="s">
        <v>14</v>
      </c>
      <c r="X369" s="7" t="s">
        <v>190</v>
      </c>
    </row>
    <row r="370" spans="1:25" s="2" customFormat="1" ht="18.95" hidden="1" customHeight="1" x14ac:dyDescent="0.25">
      <c r="A370" s="12">
        <v>284</v>
      </c>
      <c r="B370" s="38">
        <v>806284</v>
      </c>
      <c r="C370" s="16" t="s">
        <v>191</v>
      </c>
      <c r="D370" s="199">
        <v>2812</v>
      </c>
      <c r="E370" s="12" t="s">
        <v>745</v>
      </c>
      <c r="F370" s="35">
        <v>611</v>
      </c>
      <c r="G370" s="35">
        <v>610</v>
      </c>
      <c r="H370" s="35" t="s">
        <v>2337</v>
      </c>
      <c r="I370" s="35" t="s">
        <v>2648</v>
      </c>
      <c r="J370" s="183"/>
      <c r="K370" s="188"/>
      <c r="L370" s="190"/>
      <c r="M370" s="185">
        <v>-128632.13</v>
      </c>
      <c r="N370" s="174">
        <v>284</v>
      </c>
      <c r="O370" s="174"/>
      <c r="P370" s="7" t="s">
        <v>20</v>
      </c>
      <c r="Q370" s="7" t="s">
        <v>111</v>
      </c>
      <c r="R370" s="7" t="s">
        <v>23</v>
      </c>
      <c r="S370" s="7">
        <v>10101</v>
      </c>
      <c r="T370" t="str">
        <f>VLOOKUP(S370,'Acct Unit'!D:E,2,FALSE)</f>
        <v>Administration -TB</v>
      </c>
      <c r="U370">
        <f>VLOOKUP(S370,'Acct Unit'!D:F,3,FALSE)</f>
        <v>10</v>
      </c>
      <c r="V370" s="7" t="s">
        <v>23</v>
      </c>
      <c r="W370" s="7" t="s">
        <v>14</v>
      </c>
      <c r="X370" s="7" t="s">
        <v>192</v>
      </c>
    </row>
    <row r="371" spans="1:25" s="2" customFormat="1" ht="18.95" hidden="1" customHeight="1" x14ac:dyDescent="0.25">
      <c r="A371" s="12">
        <v>291</v>
      </c>
      <c r="B371" s="38">
        <v>806291</v>
      </c>
      <c r="C371" s="16" t="s">
        <v>196</v>
      </c>
      <c r="D371" s="199">
        <v>2812</v>
      </c>
      <c r="E371" s="12" t="s">
        <v>663</v>
      </c>
      <c r="F371" s="35">
        <v>611</v>
      </c>
      <c r="G371" s="35">
        <v>610</v>
      </c>
      <c r="H371" s="35" t="s">
        <v>2336</v>
      </c>
      <c r="I371" s="35" t="s">
        <v>2648</v>
      </c>
      <c r="J371" s="183"/>
      <c r="K371" s="188"/>
      <c r="L371" s="190"/>
      <c r="M371" s="185">
        <v>-1270406.77</v>
      </c>
      <c r="N371" s="174">
        <v>291</v>
      </c>
      <c r="O371" s="174"/>
      <c r="P371" s="7" t="s">
        <v>164</v>
      </c>
      <c r="Q371" s="7" t="s">
        <v>165</v>
      </c>
      <c r="R371" s="7" t="s">
        <v>8</v>
      </c>
      <c r="S371" s="7">
        <v>10452</v>
      </c>
      <c r="T371" t="str">
        <f>VLOOKUP(S371,'Acct Unit'!D:E,2,FALSE)</f>
        <v>Development Office -PA</v>
      </c>
      <c r="U371">
        <f>VLOOKUP(S371,'Acct Unit'!D:F,3,FALSE)</f>
        <v>80</v>
      </c>
      <c r="V371" s="7" t="s">
        <v>8</v>
      </c>
      <c r="W371" s="7" t="s">
        <v>14</v>
      </c>
      <c r="X371" s="7" t="s">
        <v>197</v>
      </c>
    </row>
    <row r="372" spans="1:25" s="2" customFormat="1" ht="18.95" hidden="1" customHeight="1" x14ac:dyDescent="0.25">
      <c r="A372" s="12">
        <v>293</v>
      </c>
      <c r="B372" s="38">
        <v>806293</v>
      </c>
      <c r="C372" s="16" t="s">
        <v>198</v>
      </c>
      <c r="D372" s="199">
        <v>2812</v>
      </c>
      <c r="E372" s="12" t="s">
        <v>199</v>
      </c>
      <c r="F372" s="35">
        <v>611</v>
      </c>
      <c r="G372" s="35">
        <v>610</v>
      </c>
      <c r="H372" s="35" t="s">
        <v>2336</v>
      </c>
      <c r="I372" s="35" t="s">
        <v>2648</v>
      </c>
      <c r="J372" s="183"/>
      <c r="K372" s="188"/>
      <c r="L372" s="190"/>
      <c r="M372" s="185">
        <v>-42752.34</v>
      </c>
      <c r="N372" s="174">
        <v>293</v>
      </c>
      <c r="O372" s="174"/>
      <c r="P372" s="7" t="s">
        <v>164</v>
      </c>
      <c r="Q372" s="7" t="s">
        <v>165</v>
      </c>
      <c r="R372" s="7" t="s">
        <v>8</v>
      </c>
      <c r="S372" s="7">
        <v>10452</v>
      </c>
      <c r="T372" t="str">
        <f>VLOOKUP(S372,'Acct Unit'!D:E,2,FALSE)</f>
        <v>Development Office -PA</v>
      </c>
      <c r="U372">
        <f>VLOOKUP(S372,'Acct Unit'!D:F,3,FALSE)</f>
        <v>80</v>
      </c>
      <c r="V372" s="7" t="s">
        <v>8</v>
      </c>
      <c r="W372" s="7" t="s">
        <v>14</v>
      </c>
      <c r="X372" s="7" t="s">
        <v>200</v>
      </c>
    </row>
    <row r="373" spans="1:25" s="2" customFormat="1" ht="18.95" hidden="1" customHeight="1" x14ac:dyDescent="0.25">
      <c r="A373" s="12">
        <v>307</v>
      </c>
      <c r="B373" s="38">
        <v>806307</v>
      </c>
      <c r="C373" s="16" t="s">
        <v>201</v>
      </c>
      <c r="D373" s="199">
        <v>2812</v>
      </c>
      <c r="E373" s="12" t="s">
        <v>746</v>
      </c>
      <c r="F373" s="35">
        <v>611</v>
      </c>
      <c r="G373" s="35">
        <v>610</v>
      </c>
      <c r="H373" s="35" t="s">
        <v>2367</v>
      </c>
      <c r="I373" s="35" t="s">
        <v>2648</v>
      </c>
      <c r="J373" s="183"/>
      <c r="K373" s="188"/>
      <c r="L373" s="190"/>
      <c r="M373" s="185">
        <v>-14722.51</v>
      </c>
      <c r="N373" s="174">
        <v>307</v>
      </c>
      <c r="O373" s="174"/>
      <c r="P373" s="7" t="s">
        <v>203</v>
      </c>
      <c r="Q373" s="7" t="s">
        <v>204</v>
      </c>
      <c r="R373" s="7" t="s">
        <v>8</v>
      </c>
      <c r="S373" s="7">
        <v>21400</v>
      </c>
      <c r="T373" t="str">
        <f>VLOOKUP(S373,'Acct Unit'!D:E,2,FALSE)</f>
        <v>Lab - Pathology -TB</v>
      </c>
      <c r="U373">
        <f>VLOOKUP(S373,'Acct Unit'!D:F,3,FALSE)</f>
        <v>10</v>
      </c>
      <c r="V373" s="7" t="s">
        <v>8</v>
      </c>
      <c r="W373" s="7" t="s">
        <v>14</v>
      </c>
      <c r="X373" s="7" t="s">
        <v>202</v>
      </c>
    </row>
    <row r="374" spans="1:25" s="2" customFormat="1" ht="18.95" hidden="1" customHeight="1" x14ac:dyDescent="0.25">
      <c r="A374" s="12">
        <v>310</v>
      </c>
      <c r="B374" s="38">
        <v>806310</v>
      </c>
      <c r="C374" s="16" t="s">
        <v>205</v>
      </c>
      <c r="D374" s="199">
        <v>2812</v>
      </c>
      <c r="E374" s="12" t="s">
        <v>747</v>
      </c>
      <c r="F374" s="35">
        <v>611</v>
      </c>
      <c r="G374" s="35">
        <v>610</v>
      </c>
      <c r="H374" s="35" t="s">
        <v>2353</v>
      </c>
      <c r="I374" s="35" t="s">
        <v>2648</v>
      </c>
      <c r="J374" s="183"/>
      <c r="K374" s="188"/>
      <c r="L374" s="190"/>
      <c r="M374" s="185">
        <v>-2173.38</v>
      </c>
      <c r="N374" s="174">
        <v>310</v>
      </c>
      <c r="O374" s="174"/>
      <c r="P374" s="7" t="s">
        <v>103</v>
      </c>
      <c r="Q374" s="7" t="s">
        <v>104</v>
      </c>
      <c r="R374" s="7" t="s">
        <v>23</v>
      </c>
      <c r="S374" s="7">
        <v>15930</v>
      </c>
      <c r="T374" t="str">
        <f>VLOOKUP(S374,'Acct Unit'!D:E,2,FALSE)</f>
        <v>Div of Cardiology -TB</v>
      </c>
      <c r="U374">
        <f>VLOOKUP(S374,'Acct Unit'!D:F,3,FALSE)</f>
        <v>10</v>
      </c>
      <c r="V374" s="7" t="s">
        <v>23</v>
      </c>
      <c r="W374" s="7" t="s">
        <v>14</v>
      </c>
      <c r="X374" s="7" t="s">
        <v>206</v>
      </c>
    </row>
    <row r="375" spans="1:25" s="2" customFormat="1" ht="18.95" hidden="1" customHeight="1" x14ac:dyDescent="0.25">
      <c r="A375" s="12">
        <v>311</v>
      </c>
      <c r="B375" s="38">
        <v>806311</v>
      </c>
      <c r="C375" s="16" t="s">
        <v>207</v>
      </c>
      <c r="D375" s="199">
        <v>2812</v>
      </c>
      <c r="E375" s="12" t="s">
        <v>748</v>
      </c>
      <c r="F375" s="35">
        <v>611</v>
      </c>
      <c r="G375" s="35">
        <v>610</v>
      </c>
      <c r="H375" s="35" t="s">
        <v>2351</v>
      </c>
      <c r="I375" s="35" t="s">
        <v>2648</v>
      </c>
      <c r="J375" s="183"/>
      <c r="K375" s="188"/>
      <c r="L375" s="190"/>
      <c r="M375" s="185">
        <v>-3530.9</v>
      </c>
      <c r="N375" s="174">
        <v>311</v>
      </c>
      <c r="O375" s="174"/>
      <c r="P375" s="7" t="s">
        <v>60</v>
      </c>
      <c r="Q375" s="7" t="s">
        <v>61</v>
      </c>
      <c r="R375" s="7" t="s">
        <v>23</v>
      </c>
      <c r="S375" s="7">
        <v>15919</v>
      </c>
      <c r="T375" t="str">
        <f>VLOOKUP(S375,'Acct Unit'!D:E,2,FALSE)</f>
        <v>Transplant Nephrology -TB</v>
      </c>
      <c r="U375">
        <f>VLOOKUP(S375,'Acct Unit'!D:F,3,FALSE)</f>
        <v>10</v>
      </c>
      <c r="V375" s="7" t="s">
        <v>23</v>
      </c>
      <c r="W375" s="7" t="s">
        <v>14</v>
      </c>
      <c r="X375" s="7" t="s">
        <v>208</v>
      </c>
    </row>
    <row r="376" spans="1:25" s="1" customFormat="1" ht="18.95" hidden="1" customHeight="1" x14ac:dyDescent="0.25">
      <c r="A376" s="12">
        <v>317</v>
      </c>
      <c r="B376" s="38">
        <v>806317</v>
      </c>
      <c r="C376" s="16" t="s">
        <v>209</v>
      </c>
      <c r="D376" s="199">
        <v>2812</v>
      </c>
      <c r="E376" s="12" t="s">
        <v>749</v>
      </c>
      <c r="F376" s="35">
        <v>611</v>
      </c>
      <c r="G376" s="35">
        <v>610</v>
      </c>
      <c r="H376" s="35" t="s">
        <v>2366</v>
      </c>
      <c r="I376" s="35" t="s">
        <v>2648</v>
      </c>
      <c r="J376" s="183"/>
      <c r="K376" s="188"/>
      <c r="L376" s="190"/>
      <c r="M376" s="185">
        <v>-7491.46</v>
      </c>
      <c r="N376" s="174">
        <v>317</v>
      </c>
      <c r="O376" s="174"/>
      <c r="P376" s="7" t="s">
        <v>211</v>
      </c>
      <c r="Q376" s="7" t="s">
        <v>12</v>
      </c>
      <c r="R376" s="7" t="s">
        <v>23</v>
      </c>
      <c r="S376" s="7">
        <v>21108</v>
      </c>
      <c r="T376" t="str">
        <f>VLOOKUP(S376,'Acct Unit'!D:E,2,FALSE)</f>
        <v>Geriatrics Med Admin -TB</v>
      </c>
      <c r="U376">
        <f>VLOOKUP(S376,'Acct Unit'!D:F,3,FALSE)</f>
        <v>10</v>
      </c>
      <c r="V376" s="7" t="s">
        <v>23</v>
      </c>
      <c r="W376" s="7" t="s">
        <v>14</v>
      </c>
      <c r="X376" s="7" t="s">
        <v>210</v>
      </c>
      <c r="Y376" s="2"/>
    </row>
    <row r="377" spans="1:25" s="1" customFormat="1" ht="18.95" hidden="1" customHeight="1" x14ac:dyDescent="0.25">
      <c r="A377" s="12">
        <v>319</v>
      </c>
      <c r="B377" s="38">
        <v>806319</v>
      </c>
      <c r="C377" s="16" t="s">
        <v>212</v>
      </c>
      <c r="D377" s="199">
        <v>2812</v>
      </c>
      <c r="E377" s="12" t="s">
        <v>750</v>
      </c>
      <c r="F377" s="35">
        <v>611</v>
      </c>
      <c r="G377" s="35">
        <v>610</v>
      </c>
      <c r="H377" s="35" t="s">
        <v>2336</v>
      </c>
      <c r="I377" s="35" t="s">
        <v>2648</v>
      </c>
      <c r="J377" s="183"/>
      <c r="K377" s="188"/>
      <c r="L377" s="190"/>
      <c r="M377" s="185">
        <v>-2107577.02</v>
      </c>
      <c r="N377" s="174">
        <v>319</v>
      </c>
      <c r="O377" s="174"/>
      <c r="P377" s="7" t="s">
        <v>164</v>
      </c>
      <c r="Q377" s="10" t="s">
        <v>214</v>
      </c>
      <c r="R377" s="7" t="s">
        <v>8</v>
      </c>
      <c r="S377" s="7">
        <v>10452</v>
      </c>
      <c r="T377" t="str">
        <f>VLOOKUP(S377,'Acct Unit'!D:E,2,FALSE)</f>
        <v>Development Office -PA</v>
      </c>
      <c r="U377">
        <f>VLOOKUP(S377,'Acct Unit'!D:F,3,FALSE)</f>
        <v>80</v>
      </c>
      <c r="V377" s="7" t="s">
        <v>8</v>
      </c>
      <c r="W377" s="7" t="s">
        <v>14</v>
      </c>
      <c r="X377" s="7" t="s">
        <v>213</v>
      </c>
      <c r="Y377" s="2"/>
    </row>
    <row r="378" spans="1:25" s="1" customFormat="1" ht="18.95" hidden="1" customHeight="1" x14ac:dyDescent="0.25">
      <c r="A378" s="12">
        <v>324</v>
      </c>
      <c r="B378" s="38">
        <v>806324</v>
      </c>
      <c r="C378" s="16" t="s">
        <v>215</v>
      </c>
      <c r="D378" s="199">
        <v>2812</v>
      </c>
      <c r="E378" s="12" t="s">
        <v>751</v>
      </c>
      <c r="F378" s="35">
        <v>611</v>
      </c>
      <c r="G378" s="35">
        <v>610</v>
      </c>
      <c r="H378" s="35" t="s">
        <v>2354</v>
      </c>
      <c r="I378" s="35" t="s">
        <v>2648</v>
      </c>
      <c r="J378" s="183"/>
      <c r="K378" s="188"/>
      <c r="L378" s="190"/>
      <c r="M378" s="185">
        <v>-404509.26</v>
      </c>
      <c r="N378" s="174">
        <v>324</v>
      </c>
      <c r="O378" s="174"/>
      <c r="P378" s="7" t="s">
        <v>91</v>
      </c>
      <c r="Q378" s="7" t="s">
        <v>92</v>
      </c>
      <c r="R378" s="7" t="s">
        <v>23</v>
      </c>
      <c r="S378" s="7">
        <v>15938</v>
      </c>
      <c r="T378" t="str">
        <f>VLOOKUP(S378,'Acct Unit'!D:E,2,FALSE)</f>
        <v>Div of Emergency Medicine -TB</v>
      </c>
      <c r="U378">
        <f>VLOOKUP(S378,'Acct Unit'!D:F,3,FALSE)</f>
        <v>10</v>
      </c>
      <c r="V378" s="7" t="s">
        <v>23</v>
      </c>
      <c r="W378" s="7" t="s">
        <v>14</v>
      </c>
      <c r="X378" s="7" t="s">
        <v>216</v>
      </c>
      <c r="Y378" s="2"/>
    </row>
    <row r="379" spans="1:25" s="2" customFormat="1" ht="18.95" hidden="1" customHeight="1" x14ac:dyDescent="0.25">
      <c r="A379" s="12">
        <v>330</v>
      </c>
      <c r="B379" s="38">
        <v>806330</v>
      </c>
      <c r="C379" s="16" t="s">
        <v>217</v>
      </c>
      <c r="D379" s="199">
        <v>2812</v>
      </c>
      <c r="E379" s="12" t="s">
        <v>218</v>
      </c>
      <c r="F379" s="35">
        <v>611</v>
      </c>
      <c r="G379" s="35">
        <v>610</v>
      </c>
      <c r="H379" s="35" t="s">
        <v>2336</v>
      </c>
      <c r="I379" s="35" t="s">
        <v>2648</v>
      </c>
      <c r="J379" s="183"/>
      <c r="K379" s="188"/>
      <c r="L379" s="190"/>
      <c r="M379" s="185">
        <v>-48332.73</v>
      </c>
      <c r="N379" s="174">
        <v>330</v>
      </c>
      <c r="O379" s="174"/>
      <c r="P379" s="7" t="s">
        <v>220</v>
      </c>
      <c r="Q379" s="7" t="s">
        <v>165</v>
      </c>
      <c r="R379" s="7" t="s">
        <v>23</v>
      </c>
      <c r="S379" s="7">
        <v>10452</v>
      </c>
      <c r="T379" t="str">
        <f>VLOOKUP(S379,'Acct Unit'!D:E,2,FALSE)</f>
        <v>Development Office -PA</v>
      </c>
      <c r="U379">
        <f>VLOOKUP(S379,'Acct Unit'!D:F,3,FALSE)</f>
        <v>80</v>
      </c>
      <c r="V379" s="7" t="s">
        <v>23</v>
      </c>
      <c r="W379" s="35" t="s">
        <v>2336</v>
      </c>
      <c r="X379" s="7" t="s">
        <v>219</v>
      </c>
    </row>
    <row r="380" spans="1:25" s="2" customFormat="1" ht="18.95" hidden="1" customHeight="1" x14ac:dyDescent="0.25">
      <c r="A380" s="12">
        <v>332</v>
      </c>
      <c r="B380" s="38">
        <v>806332</v>
      </c>
      <c r="C380" s="16" t="s">
        <v>221</v>
      </c>
      <c r="D380" s="199">
        <v>2812</v>
      </c>
      <c r="E380" s="12" t="s">
        <v>222</v>
      </c>
      <c r="F380" s="35">
        <v>611</v>
      </c>
      <c r="G380" s="35">
        <v>610</v>
      </c>
      <c r="H380" s="35" t="s">
        <v>2364</v>
      </c>
      <c r="I380" s="35" t="s">
        <v>2648</v>
      </c>
      <c r="J380" s="183"/>
      <c r="K380" s="188"/>
      <c r="L380" s="190"/>
      <c r="M380" s="185">
        <v>-451143.8</v>
      </c>
      <c r="N380" s="174">
        <v>332</v>
      </c>
      <c r="O380" s="174"/>
      <c r="P380" s="7" t="s">
        <v>146</v>
      </c>
      <c r="Q380" s="7" t="s">
        <v>147</v>
      </c>
      <c r="R380" s="7" t="s">
        <v>23</v>
      </c>
      <c r="S380" s="7">
        <v>20700</v>
      </c>
      <c r="T380" t="str">
        <f>VLOOKUP(S380,'Acct Unit'!D:E,2,FALSE)</f>
        <v>Outpatient - Dental -TB</v>
      </c>
      <c r="U380">
        <f>VLOOKUP(S380,'Acct Unit'!D:F,3,FALSE)</f>
        <v>10</v>
      </c>
      <c r="V380" s="7" t="s">
        <v>23</v>
      </c>
      <c r="W380" s="7" t="s">
        <v>14</v>
      </c>
      <c r="X380" s="7" t="s">
        <v>223</v>
      </c>
    </row>
    <row r="381" spans="1:25" s="2" customFormat="1" ht="18.95" hidden="1" customHeight="1" x14ac:dyDescent="0.25">
      <c r="A381" s="12">
        <v>335</v>
      </c>
      <c r="B381" s="38">
        <v>806335</v>
      </c>
      <c r="C381" s="16" t="s">
        <v>224</v>
      </c>
      <c r="D381" s="199">
        <v>2812</v>
      </c>
      <c r="E381" s="12" t="s">
        <v>664</v>
      </c>
      <c r="F381" s="35">
        <v>611</v>
      </c>
      <c r="G381" s="35">
        <v>610</v>
      </c>
      <c r="H381" s="35" t="s">
        <v>2371</v>
      </c>
      <c r="I381" s="35" t="s">
        <v>2648</v>
      </c>
      <c r="J381" s="183"/>
      <c r="K381" s="188"/>
      <c r="L381" s="190"/>
      <c r="M381" s="185">
        <v>-11451.21</v>
      </c>
      <c r="N381" s="174">
        <v>335</v>
      </c>
      <c r="O381" s="174"/>
      <c r="P381" s="7" t="s">
        <v>11</v>
      </c>
      <c r="Q381" s="7" t="s">
        <v>12</v>
      </c>
      <c r="R381" s="7" t="s">
        <v>23</v>
      </c>
      <c r="S381" s="7">
        <v>21714</v>
      </c>
      <c r="T381" t="str">
        <f>VLOOKUP(S381,'Acct Unit'!D:E,2,FALSE)</f>
        <v>Medicine Administration -TB</v>
      </c>
      <c r="U381">
        <f>VLOOKUP(S381,'Acct Unit'!D:F,3,FALSE)</f>
        <v>10</v>
      </c>
      <c r="V381" s="7" t="s">
        <v>23</v>
      </c>
      <c r="W381" s="7" t="s">
        <v>14</v>
      </c>
      <c r="X381" s="7" t="s">
        <v>225</v>
      </c>
    </row>
    <row r="382" spans="1:25" s="2" customFormat="1" ht="18.95" hidden="1" customHeight="1" x14ac:dyDescent="0.25">
      <c r="A382" s="12">
        <v>336</v>
      </c>
      <c r="B382" s="38">
        <v>806336</v>
      </c>
      <c r="C382" s="16" t="s">
        <v>226</v>
      </c>
      <c r="D382" s="199">
        <v>2812</v>
      </c>
      <c r="E382" s="12" t="s">
        <v>752</v>
      </c>
      <c r="F382" s="35">
        <v>611</v>
      </c>
      <c r="G382" s="35">
        <v>610</v>
      </c>
      <c r="H382" s="35" t="s">
        <v>2354</v>
      </c>
      <c r="I382" s="35" t="s">
        <v>2648</v>
      </c>
      <c r="J382" s="183"/>
      <c r="K382" s="188"/>
      <c r="L382" s="190"/>
      <c r="M382" s="185">
        <v>-213258.77</v>
      </c>
      <c r="N382" s="174">
        <v>336</v>
      </c>
      <c r="O382" s="174"/>
      <c r="P382" s="7" t="s">
        <v>91</v>
      </c>
      <c r="Q382" s="7" t="s">
        <v>92</v>
      </c>
      <c r="R382" s="7" t="s">
        <v>23</v>
      </c>
      <c r="S382" s="7">
        <v>15938</v>
      </c>
      <c r="T382" t="str">
        <f>VLOOKUP(S382,'Acct Unit'!D:E,2,FALSE)</f>
        <v>Div of Emergency Medicine -TB</v>
      </c>
      <c r="U382">
        <f>VLOOKUP(S382,'Acct Unit'!D:F,3,FALSE)</f>
        <v>10</v>
      </c>
      <c r="V382" s="7" t="s">
        <v>23</v>
      </c>
      <c r="W382" s="7" t="s">
        <v>14</v>
      </c>
      <c r="X382" s="7" t="s">
        <v>110</v>
      </c>
    </row>
    <row r="383" spans="1:25" s="2" customFormat="1" ht="18.95" hidden="1" customHeight="1" x14ac:dyDescent="0.25">
      <c r="A383" s="12">
        <v>340</v>
      </c>
      <c r="B383" s="38">
        <v>806340</v>
      </c>
      <c r="C383" s="16" t="s">
        <v>227</v>
      </c>
      <c r="D383" s="199">
        <v>2812</v>
      </c>
      <c r="E383" s="12" t="s">
        <v>665</v>
      </c>
      <c r="F383" s="35">
        <v>611</v>
      </c>
      <c r="G383" s="35">
        <v>610</v>
      </c>
      <c r="H383" s="35" t="s">
        <v>2353</v>
      </c>
      <c r="I383" s="35" t="s">
        <v>2648</v>
      </c>
      <c r="J383" s="183"/>
      <c r="K383" s="188"/>
      <c r="L383" s="190"/>
      <c r="M383" s="185">
        <v>-80752.149999999994</v>
      </c>
      <c r="N383" s="174">
        <v>340</v>
      </c>
      <c r="O383" s="174"/>
      <c r="P383" s="7" t="s">
        <v>103</v>
      </c>
      <c r="Q383" s="7" t="s">
        <v>104</v>
      </c>
      <c r="R383" s="7" t="s">
        <v>23</v>
      </c>
      <c r="S383" s="7">
        <v>15930</v>
      </c>
      <c r="T383" t="str">
        <f>VLOOKUP(S383,'Acct Unit'!D:E,2,FALSE)</f>
        <v>Div of Cardiology -TB</v>
      </c>
      <c r="U383">
        <f>VLOOKUP(S383,'Acct Unit'!D:F,3,FALSE)</f>
        <v>10</v>
      </c>
      <c r="V383" s="7" t="s">
        <v>23</v>
      </c>
      <c r="W383" s="7" t="s">
        <v>9</v>
      </c>
      <c r="X383" s="7" t="s">
        <v>228</v>
      </c>
    </row>
    <row r="384" spans="1:25" s="2" customFormat="1" ht="18.95" hidden="1" customHeight="1" x14ac:dyDescent="0.25">
      <c r="A384" s="13">
        <v>341</v>
      </c>
      <c r="B384" s="39">
        <v>806341</v>
      </c>
      <c r="C384" s="16" t="s">
        <v>229</v>
      </c>
      <c r="D384" s="199">
        <v>2812</v>
      </c>
      <c r="E384" s="13" t="s">
        <v>753</v>
      </c>
      <c r="F384" s="35">
        <v>611</v>
      </c>
      <c r="G384" s="35">
        <v>610</v>
      </c>
      <c r="H384" s="35" t="s">
        <v>2348</v>
      </c>
      <c r="I384" s="35" t="s">
        <v>2648</v>
      </c>
      <c r="J384" s="183"/>
      <c r="K384" s="188"/>
      <c r="L384" s="190"/>
      <c r="M384" s="185">
        <v>-3248.87</v>
      </c>
      <c r="N384" s="174">
        <v>341</v>
      </c>
      <c r="O384" s="174"/>
      <c r="P384" s="7" t="s">
        <v>160</v>
      </c>
      <c r="Q384" s="7" t="s">
        <v>161</v>
      </c>
      <c r="R384" s="7" t="s">
        <v>23</v>
      </c>
      <c r="S384" s="7">
        <v>15410</v>
      </c>
      <c r="T384" t="str">
        <f>VLOOKUP(S384,'Acct Unit'!D:E,2,FALSE)</f>
        <v>Volunteers -TB</v>
      </c>
      <c r="U384">
        <f>VLOOKUP(S384,'Acct Unit'!D:F,3,FALSE)</f>
        <v>10</v>
      </c>
      <c r="V384" s="7" t="s">
        <v>23</v>
      </c>
      <c r="W384" s="7" t="s">
        <v>14</v>
      </c>
      <c r="X384" s="7" t="s">
        <v>230</v>
      </c>
    </row>
    <row r="385" spans="1:25" ht="18.95" hidden="1" customHeight="1" x14ac:dyDescent="0.25">
      <c r="A385" s="12">
        <v>346</v>
      </c>
      <c r="B385" s="38">
        <v>806346</v>
      </c>
      <c r="C385" s="16" t="s">
        <v>231</v>
      </c>
      <c r="D385" s="199">
        <v>2812</v>
      </c>
      <c r="E385" s="12" t="s">
        <v>232</v>
      </c>
      <c r="F385" s="35">
        <v>611</v>
      </c>
      <c r="G385" s="35">
        <v>610</v>
      </c>
      <c r="H385" s="35" t="s">
        <v>2343</v>
      </c>
      <c r="I385" s="35" t="s">
        <v>2648</v>
      </c>
      <c r="J385" s="183"/>
      <c r="K385" s="188"/>
      <c r="L385" s="190"/>
      <c r="M385" s="185">
        <v>-13310.77</v>
      </c>
      <c r="N385" s="174">
        <v>346</v>
      </c>
      <c r="O385" s="174"/>
      <c r="P385" s="7" t="s">
        <v>142</v>
      </c>
      <c r="Q385" s="7" t="s">
        <v>143</v>
      </c>
      <c r="R385" s="201" t="s">
        <v>23</v>
      </c>
      <c r="S385" s="7">
        <v>10458</v>
      </c>
      <c r="T385" t="str">
        <f>VLOOKUP(S385,'Acct Unit'!D:E,2,FALSE)</f>
        <v>Legal -PA</v>
      </c>
      <c r="U385">
        <f>VLOOKUP(S385,'Acct Unit'!D:F,3,FALSE)</f>
        <v>80</v>
      </c>
      <c r="V385" s="201" t="s">
        <v>23</v>
      </c>
      <c r="W385" s="201" t="s">
        <v>14</v>
      </c>
      <c r="X385" s="201" t="s">
        <v>233</v>
      </c>
      <c r="Y385" s="2"/>
    </row>
    <row r="386" spans="1:25" ht="18.95" hidden="1" customHeight="1" x14ac:dyDescent="0.25">
      <c r="A386" s="13">
        <v>348</v>
      </c>
      <c r="B386" s="39">
        <v>806348</v>
      </c>
      <c r="C386" s="213"/>
      <c r="D386" s="199">
        <v>2812</v>
      </c>
      <c r="E386" s="13" t="s">
        <v>754</v>
      </c>
      <c r="F386" s="35">
        <v>611</v>
      </c>
      <c r="G386" s="35">
        <v>610</v>
      </c>
      <c r="H386" s="35" t="s">
        <v>2337</v>
      </c>
      <c r="I386" s="35" t="s">
        <v>2648</v>
      </c>
      <c r="J386" s="191"/>
      <c r="K386" s="208"/>
      <c r="L386" s="190"/>
      <c r="M386" s="185">
        <v>-671.86</v>
      </c>
      <c r="N386" s="174">
        <v>348</v>
      </c>
      <c r="O386" s="174"/>
      <c r="P386" s="21" t="s">
        <v>754</v>
      </c>
      <c r="Q386" s="213"/>
      <c r="R386" s="22"/>
      <c r="S386" s="20">
        <v>10101</v>
      </c>
      <c r="T386" t="str">
        <f>VLOOKUP(S386,'Acct Unit'!D:E,2,FALSE)</f>
        <v>Administration -TB</v>
      </c>
      <c r="U386">
        <f>VLOOKUP(S386,'Acct Unit'!D:F,3,FALSE)</f>
        <v>10</v>
      </c>
      <c r="V386" s="22"/>
      <c r="W386" s="22"/>
      <c r="X386" s="22"/>
      <c r="Y386" s="2"/>
    </row>
    <row r="387" spans="1:25" ht="18.95" hidden="1" customHeight="1" x14ac:dyDescent="0.25">
      <c r="A387" s="13">
        <v>364</v>
      </c>
      <c r="B387" s="39">
        <v>806364</v>
      </c>
      <c r="C387" s="19" t="s">
        <v>234</v>
      </c>
      <c r="D387" s="199">
        <v>2812</v>
      </c>
      <c r="E387" s="13" t="s">
        <v>755</v>
      </c>
      <c r="F387" s="35">
        <v>611</v>
      </c>
      <c r="G387" s="35">
        <v>610</v>
      </c>
      <c r="H387" s="35" t="s">
        <v>2387</v>
      </c>
      <c r="I387" s="35" t="s">
        <v>2648</v>
      </c>
      <c r="J387" s="187"/>
      <c r="K387" s="190"/>
      <c r="L387" s="190"/>
      <c r="M387" s="185">
        <v>-1207.6199999999999</v>
      </c>
      <c r="N387" s="174">
        <v>364</v>
      </c>
      <c r="O387" s="174"/>
      <c r="P387" s="20" t="s">
        <v>120</v>
      </c>
      <c r="Q387" s="20" t="s">
        <v>121</v>
      </c>
      <c r="R387" s="7" t="s">
        <v>23</v>
      </c>
      <c r="S387" s="7">
        <v>30000</v>
      </c>
      <c r="T387" t="str">
        <f>VLOOKUP(S387,'Acct Unit'!D:E,2,FALSE)</f>
        <v>Nursing Administration -TB</v>
      </c>
      <c r="U387">
        <f>VLOOKUP(S387,'Acct Unit'!D:F,3,FALSE)</f>
        <v>10</v>
      </c>
      <c r="V387" s="7" t="s">
        <v>23</v>
      </c>
      <c r="W387" s="20" t="s">
        <v>14</v>
      </c>
      <c r="X387" s="20" t="s">
        <v>235</v>
      </c>
      <c r="Y387" s="2"/>
    </row>
    <row r="388" spans="1:25" ht="18.95" hidden="1" customHeight="1" x14ac:dyDescent="0.25">
      <c r="A388" s="12">
        <v>367</v>
      </c>
      <c r="B388" s="38">
        <v>806367</v>
      </c>
      <c r="C388" s="19" t="s">
        <v>236</v>
      </c>
      <c r="D388" s="199">
        <v>2812</v>
      </c>
      <c r="E388" s="12" t="s">
        <v>756</v>
      </c>
      <c r="F388" s="35">
        <v>611</v>
      </c>
      <c r="G388" s="35">
        <v>610</v>
      </c>
      <c r="H388" s="35" t="s">
        <v>2356</v>
      </c>
      <c r="I388" s="35" t="s">
        <v>2648</v>
      </c>
      <c r="J388" s="183"/>
      <c r="K388" s="188"/>
      <c r="L388" s="190"/>
      <c r="M388" s="185">
        <v>-15931.95</v>
      </c>
      <c r="N388" s="174">
        <v>367</v>
      </c>
      <c r="O388" s="174"/>
      <c r="P388" s="7" t="s">
        <v>238</v>
      </c>
      <c r="Q388" s="7" t="s">
        <v>239</v>
      </c>
      <c r="R388" s="7" t="s">
        <v>23</v>
      </c>
      <c r="S388" s="7">
        <v>15944</v>
      </c>
      <c r="T388" t="str">
        <f>VLOOKUP(S388,'Acct Unit'!D:E,2,FALSE)</f>
        <v>Div of Infectious Disease - TB</v>
      </c>
      <c r="U388">
        <f>VLOOKUP(S388,'Acct Unit'!D:F,3,FALSE)</f>
        <v>10</v>
      </c>
      <c r="V388" s="7" t="s">
        <v>23</v>
      </c>
      <c r="W388" s="20" t="s">
        <v>14</v>
      </c>
      <c r="X388" s="20" t="s">
        <v>237</v>
      </c>
      <c r="Y388" s="2"/>
    </row>
    <row r="389" spans="1:25" ht="18.95" hidden="1" customHeight="1" x14ac:dyDescent="0.25">
      <c r="A389" s="12">
        <v>368</v>
      </c>
      <c r="B389" s="38">
        <v>806368</v>
      </c>
      <c r="C389" s="19" t="s">
        <v>240</v>
      </c>
      <c r="D389" s="199">
        <v>2812</v>
      </c>
      <c r="E389" s="12" t="s">
        <v>757</v>
      </c>
      <c r="F389" s="35">
        <v>611</v>
      </c>
      <c r="G389" s="35">
        <v>610</v>
      </c>
      <c r="H389" s="35" t="s">
        <v>2338</v>
      </c>
      <c r="I389" s="35" t="s">
        <v>2648</v>
      </c>
      <c r="J389" s="183"/>
      <c r="K389" s="188"/>
      <c r="L389" s="190"/>
      <c r="M389" s="185">
        <v>-12065.05</v>
      </c>
      <c r="N389" s="174">
        <v>368</v>
      </c>
      <c r="O389" s="174"/>
      <c r="P389" s="7" t="s">
        <v>29</v>
      </c>
      <c r="Q389" s="7" t="s">
        <v>30</v>
      </c>
      <c r="R389" s="7" t="s">
        <v>23</v>
      </c>
      <c r="S389" s="7">
        <v>10102</v>
      </c>
      <c r="T389" t="str">
        <f>VLOOKUP(S389,'Acct Unit'!D:E,2,FALSE)</f>
        <v>Admin-Ortho -TB</v>
      </c>
      <c r="U389">
        <f>VLOOKUP(S389,'Acct Unit'!D:F,3,FALSE)</f>
        <v>10</v>
      </c>
      <c r="V389" s="7" t="s">
        <v>23</v>
      </c>
      <c r="W389" s="20" t="s">
        <v>14</v>
      </c>
      <c r="X389" s="20" t="s">
        <v>241</v>
      </c>
      <c r="Y389" s="2"/>
    </row>
    <row r="390" spans="1:25" ht="18.95" hidden="1" customHeight="1" x14ac:dyDescent="0.25">
      <c r="A390" s="13">
        <v>369</v>
      </c>
      <c r="B390" s="38">
        <v>806369</v>
      </c>
      <c r="C390" s="19" t="s">
        <v>242</v>
      </c>
      <c r="D390" s="199">
        <v>2812</v>
      </c>
      <c r="E390" s="13" t="s">
        <v>758</v>
      </c>
      <c r="F390" s="35">
        <v>611</v>
      </c>
      <c r="G390" s="35">
        <v>610</v>
      </c>
      <c r="H390" s="35" t="s">
        <v>2380</v>
      </c>
      <c r="I390" s="35" t="s">
        <v>2648</v>
      </c>
      <c r="J390" s="183"/>
      <c r="K390" s="18"/>
      <c r="L390" s="22"/>
      <c r="M390" s="185">
        <v>-41599.47</v>
      </c>
      <c r="N390" s="174">
        <v>369</v>
      </c>
      <c r="O390" s="174"/>
      <c r="P390" s="7" t="s">
        <v>35</v>
      </c>
      <c r="Q390" s="7" t="s">
        <v>12</v>
      </c>
      <c r="R390" s="7" t="s">
        <v>23</v>
      </c>
      <c r="S390" s="7">
        <v>23800</v>
      </c>
      <c r="T390" t="str">
        <f>VLOOKUP(S390,'Acct Unit'!D:E,2,FALSE)</f>
        <v>Liver Transplant Program -TB</v>
      </c>
      <c r="U390">
        <f>VLOOKUP(S390,'Acct Unit'!D:F,3,FALSE)</f>
        <v>10</v>
      </c>
      <c r="V390" s="7" t="s">
        <v>23</v>
      </c>
      <c r="W390" s="20" t="s">
        <v>14</v>
      </c>
      <c r="X390" s="20" t="s">
        <v>243</v>
      </c>
      <c r="Y390" s="2"/>
    </row>
    <row r="391" spans="1:25" ht="18.95" hidden="1" customHeight="1" x14ac:dyDescent="0.25">
      <c r="A391" s="13">
        <v>370</v>
      </c>
      <c r="B391" s="39">
        <v>806370</v>
      </c>
      <c r="C391" s="19" t="s">
        <v>244</v>
      </c>
      <c r="D391" s="199">
        <v>2812</v>
      </c>
      <c r="E391" s="13" t="s">
        <v>759</v>
      </c>
      <c r="F391" s="35">
        <v>611</v>
      </c>
      <c r="G391" s="35">
        <v>610</v>
      </c>
      <c r="H391" s="35" t="s">
        <v>2348</v>
      </c>
      <c r="I391" s="35" t="s">
        <v>2648</v>
      </c>
      <c r="J391" s="183"/>
      <c r="K391" s="18"/>
      <c r="L391" s="22"/>
      <c r="M391" s="185">
        <v>-5711.01</v>
      </c>
      <c r="N391" s="174">
        <v>370</v>
      </c>
      <c r="O391" s="174"/>
      <c r="P391" s="7" t="s">
        <v>160</v>
      </c>
      <c r="Q391" s="7" t="s">
        <v>161</v>
      </c>
      <c r="R391" s="7" t="s">
        <v>23</v>
      </c>
      <c r="S391" s="7">
        <v>15410</v>
      </c>
      <c r="T391" t="str">
        <f>VLOOKUP(S391,'Acct Unit'!D:E,2,FALSE)</f>
        <v>Volunteers -TB</v>
      </c>
      <c r="U391">
        <f>VLOOKUP(S391,'Acct Unit'!D:F,3,FALSE)</f>
        <v>10</v>
      </c>
      <c r="V391" s="7" t="s">
        <v>23</v>
      </c>
      <c r="W391" s="20" t="s">
        <v>14</v>
      </c>
      <c r="X391" s="20" t="s">
        <v>245</v>
      </c>
      <c r="Y391" s="2"/>
    </row>
    <row r="392" spans="1:25" ht="18.95" hidden="1" customHeight="1" x14ac:dyDescent="0.25">
      <c r="A392" s="13">
        <v>373</v>
      </c>
      <c r="B392" s="39">
        <v>806373</v>
      </c>
      <c r="C392" s="19" t="s">
        <v>246</v>
      </c>
      <c r="D392" s="199">
        <v>2812</v>
      </c>
      <c r="E392" s="13" t="s">
        <v>760</v>
      </c>
      <c r="F392" s="35">
        <v>611</v>
      </c>
      <c r="G392" s="35">
        <v>610</v>
      </c>
      <c r="H392" s="35" t="s">
        <v>2387</v>
      </c>
      <c r="I392" s="35" t="s">
        <v>2648</v>
      </c>
      <c r="J392" s="183"/>
      <c r="K392" s="18"/>
      <c r="L392" s="22"/>
      <c r="M392" s="185">
        <v>-216706.28</v>
      </c>
      <c r="N392" s="174">
        <v>373</v>
      </c>
      <c r="O392" s="174"/>
      <c r="P392" s="7" t="s">
        <v>120</v>
      </c>
      <c r="Q392" s="7" t="s">
        <v>121</v>
      </c>
      <c r="R392" s="7" t="s">
        <v>23</v>
      </c>
      <c r="S392" s="7">
        <v>30000</v>
      </c>
      <c r="T392" t="str">
        <f>VLOOKUP(S392,'Acct Unit'!D:E,2,FALSE)</f>
        <v>Nursing Administration -TB</v>
      </c>
      <c r="U392">
        <f>VLOOKUP(S392,'Acct Unit'!D:F,3,FALSE)</f>
        <v>10</v>
      </c>
      <c r="V392" s="7" t="s">
        <v>23</v>
      </c>
      <c r="W392" s="20" t="s">
        <v>14</v>
      </c>
      <c r="X392" s="20" t="s">
        <v>247</v>
      </c>
      <c r="Y392" s="2"/>
    </row>
    <row r="393" spans="1:25" ht="18.95" hidden="1" customHeight="1" x14ac:dyDescent="0.25">
      <c r="A393" s="13">
        <v>375</v>
      </c>
      <c r="B393" s="39">
        <v>806375</v>
      </c>
      <c r="C393" s="19" t="s">
        <v>248</v>
      </c>
      <c r="D393" s="199">
        <v>2812</v>
      </c>
      <c r="E393" s="13" t="s">
        <v>761</v>
      </c>
      <c r="F393" s="35">
        <v>611</v>
      </c>
      <c r="G393" s="35">
        <v>610</v>
      </c>
      <c r="H393" s="35" t="s">
        <v>2387</v>
      </c>
      <c r="I393" s="35" t="s">
        <v>2648</v>
      </c>
      <c r="J393" s="183"/>
      <c r="K393" s="18"/>
      <c r="L393" s="22"/>
      <c r="M393" s="185">
        <v>-34075.68</v>
      </c>
      <c r="N393" s="174">
        <v>375</v>
      </c>
      <c r="O393" s="174"/>
      <c r="P393" s="7" t="s">
        <v>120</v>
      </c>
      <c r="Q393" s="7" t="s">
        <v>121</v>
      </c>
      <c r="R393" s="7" t="s">
        <v>23</v>
      </c>
      <c r="S393" s="7">
        <v>30000</v>
      </c>
      <c r="T393" t="str">
        <f>VLOOKUP(S393,'Acct Unit'!D:E,2,FALSE)</f>
        <v>Nursing Administration -TB</v>
      </c>
      <c r="U393">
        <f>VLOOKUP(S393,'Acct Unit'!D:F,3,FALSE)</f>
        <v>10</v>
      </c>
      <c r="V393" s="7" t="s">
        <v>23</v>
      </c>
      <c r="W393" s="20" t="s">
        <v>14</v>
      </c>
      <c r="X393" s="20" t="s">
        <v>249</v>
      </c>
      <c r="Y393" s="2"/>
    </row>
    <row r="394" spans="1:25" ht="18.95" hidden="1" customHeight="1" x14ac:dyDescent="0.25">
      <c r="A394" s="12">
        <v>379</v>
      </c>
      <c r="B394" s="38">
        <v>806379</v>
      </c>
      <c r="C394" s="19" t="s">
        <v>250</v>
      </c>
      <c r="D394" s="199">
        <v>2812</v>
      </c>
      <c r="E394" s="12" t="s">
        <v>666</v>
      </c>
      <c r="F394" s="35">
        <v>611</v>
      </c>
      <c r="G394" s="35">
        <v>610</v>
      </c>
      <c r="H394" s="35" t="s">
        <v>2336</v>
      </c>
      <c r="I394" s="35" t="s">
        <v>2648</v>
      </c>
      <c r="J394" s="183"/>
      <c r="K394" s="18"/>
      <c r="L394" s="22"/>
      <c r="M394" s="185">
        <v>-35016.54</v>
      </c>
      <c r="N394" s="174">
        <v>379</v>
      </c>
      <c r="O394" s="174"/>
      <c r="P394" s="7" t="s">
        <v>164</v>
      </c>
      <c r="Q394" s="7" t="s">
        <v>214</v>
      </c>
      <c r="R394" s="7" t="s">
        <v>8</v>
      </c>
      <c r="S394" s="7">
        <v>10452</v>
      </c>
      <c r="T394" t="str">
        <f>VLOOKUP(S394,'Acct Unit'!D:E,2,FALSE)</f>
        <v>Development Office -PA</v>
      </c>
      <c r="U394">
        <f>VLOOKUP(S394,'Acct Unit'!D:F,3,FALSE)</f>
        <v>80</v>
      </c>
      <c r="V394" s="7" t="s">
        <v>8</v>
      </c>
      <c r="W394" s="20" t="s">
        <v>14</v>
      </c>
      <c r="X394" s="20" t="s">
        <v>251</v>
      </c>
      <c r="Y394" s="2"/>
    </row>
    <row r="395" spans="1:25" ht="18.95" hidden="1" customHeight="1" x14ac:dyDescent="0.25">
      <c r="A395" s="13">
        <v>380</v>
      </c>
      <c r="B395" s="38">
        <v>806380</v>
      </c>
      <c r="C395" s="19" t="s">
        <v>252</v>
      </c>
      <c r="D395" s="199">
        <v>2812</v>
      </c>
      <c r="E395" s="13" t="s">
        <v>762</v>
      </c>
      <c r="F395" s="35">
        <v>611</v>
      </c>
      <c r="G395" s="35">
        <v>610</v>
      </c>
      <c r="H395" s="35" t="s">
        <v>2371</v>
      </c>
      <c r="I395" s="35" t="s">
        <v>2648</v>
      </c>
      <c r="J395" s="183"/>
      <c r="K395" s="18"/>
      <c r="L395" s="22"/>
      <c r="M395" s="185">
        <v>-30569.46</v>
      </c>
      <c r="N395" s="174">
        <v>380</v>
      </c>
      <c r="O395" s="174"/>
      <c r="P395" s="7" t="s">
        <v>11</v>
      </c>
      <c r="Q395" s="7" t="s">
        <v>12</v>
      </c>
      <c r="R395" s="7" t="s">
        <v>23</v>
      </c>
      <c r="S395" s="7">
        <v>21714</v>
      </c>
      <c r="T395" t="str">
        <f>VLOOKUP(S395,'Acct Unit'!D:E,2,FALSE)</f>
        <v>Medicine Administration -TB</v>
      </c>
      <c r="U395">
        <f>VLOOKUP(S395,'Acct Unit'!D:F,3,FALSE)</f>
        <v>10</v>
      </c>
      <c r="V395" s="7" t="s">
        <v>23</v>
      </c>
      <c r="W395" s="20" t="s">
        <v>14</v>
      </c>
      <c r="X395" s="20" t="s">
        <v>253</v>
      </c>
      <c r="Y395" s="2"/>
    </row>
    <row r="396" spans="1:25" ht="18.95" hidden="1" customHeight="1" x14ac:dyDescent="0.25">
      <c r="A396" s="12">
        <v>382</v>
      </c>
      <c r="B396" s="38">
        <v>806382</v>
      </c>
      <c r="C396" s="19" t="s">
        <v>254</v>
      </c>
      <c r="D396" s="199">
        <v>2812</v>
      </c>
      <c r="E396" s="12" t="s">
        <v>763</v>
      </c>
      <c r="F396" s="35">
        <v>611</v>
      </c>
      <c r="G396" s="35">
        <v>610</v>
      </c>
      <c r="H396" s="35" t="s">
        <v>2361</v>
      </c>
      <c r="I396" s="35" t="s">
        <v>2648</v>
      </c>
      <c r="J396" s="183"/>
      <c r="K396" s="18"/>
      <c r="L396" s="22"/>
      <c r="M396" s="185">
        <v>-10137.700000000001</v>
      </c>
      <c r="N396" s="174">
        <v>382</v>
      </c>
      <c r="O396" s="174"/>
      <c r="P396" s="7" t="s">
        <v>16</v>
      </c>
      <c r="Q396" s="7" t="s">
        <v>17</v>
      </c>
      <c r="R396" s="7" t="s">
        <v>23</v>
      </c>
      <c r="S396" s="7">
        <v>20206</v>
      </c>
      <c r="T396" t="str">
        <f>VLOOKUP(S396,'Acct Unit'!D:E,2,FALSE)</f>
        <v>Cancer Center - C1 -TB</v>
      </c>
      <c r="U396">
        <f>VLOOKUP(S396,'Acct Unit'!D:F,3,FALSE)</f>
        <v>10</v>
      </c>
      <c r="V396" s="7" t="s">
        <v>23</v>
      </c>
      <c r="W396" s="20" t="s">
        <v>14</v>
      </c>
      <c r="X396" s="20" t="s">
        <v>255</v>
      </c>
      <c r="Y396" s="2"/>
    </row>
    <row r="397" spans="1:25" ht="18.95" hidden="1" customHeight="1" x14ac:dyDescent="0.25">
      <c r="A397" s="13">
        <v>385</v>
      </c>
      <c r="B397" s="39">
        <v>806385</v>
      </c>
      <c r="C397" s="19" t="s">
        <v>256</v>
      </c>
      <c r="D397" s="199">
        <v>2812</v>
      </c>
      <c r="E397" s="13" t="s">
        <v>764</v>
      </c>
      <c r="F397" s="35">
        <v>611</v>
      </c>
      <c r="G397" s="35">
        <v>610</v>
      </c>
      <c r="H397" s="35" t="s">
        <v>2378</v>
      </c>
      <c r="I397" s="35" t="s">
        <v>2648</v>
      </c>
      <c r="J397" s="183"/>
      <c r="K397" s="18"/>
      <c r="L397" s="22"/>
      <c r="M397" s="185">
        <v>-2312.42</v>
      </c>
      <c r="N397" s="174">
        <v>385</v>
      </c>
      <c r="O397" s="174"/>
      <c r="P397" s="7" t="s">
        <v>25</v>
      </c>
      <c r="Q397" s="7" t="s">
        <v>26</v>
      </c>
      <c r="R397" s="7" t="s">
        <v>23</v>
      </c>
      <c r="S397" s="7">
        <v>23501</v>
      </c>
      <c r="T397" t="str">
        <f>VLOOKUP(S397,'Acct Unit'!D:E,2,FALSE)</f>
        <v>Dept of Surgery -TB</v>
      </c>
      <c r="U397">
        <f>VLOOKUP(S397,'Acct Unit'!D:F,3,FALSE)</f>
        <v>10</v>
      </c>
      <c r="V397" s="7" t="s">
        <v>23</v>
      </c>
      <c r="W397" s="20" t="s">
        <v>14</v>
      </c>
      <c r="X397" s="20" t="s">
        <v>257</v>
      </c>
      <c r="Y397" s="2"/>
    </row>
    <row r="398" spans="1:25" ht="18.95" hidden="1" customHeight="1" x14ac:dyDescent="0.25">
      <c r="A398" s="13">
        <v>405</v>
      </c>
      <c r="B398" s="39">
        <v>806405</v>
      </c>
      <c r="C398" s="22"/>
      <c r="D398" s="199">
        <v>2812</v>
      </c>
      <c r="E398" s="13" t="s">
        <v>765</v>
      </c>
      <c r="F398" s="35">
        <v>611</v>
      </c>
      <c r="G398" s="35">
        <v>610</v>
      </c>
      <c r="H398" s="35" t="s">
        <v>2381</v>
      </c>
      <c r="I398" s="35" t="s">
        <v>2648</v>
      </c>
      <c r="J398" s="183"/>
      <c r="K398" s="18"/>
      <c r="L398" s="22"/>
      <c r="M398" s="185">
        <v>-78197.429999999993</v>
      </c>
      <c r="N398" s="174">
        <v>405</v>
      </c>
      <c r="O398" s="174"/>
      <c r="P398" s="18" t="s">
        <v>877</v>
      </c>
      <c r="Q398" s="18"/>
      <c r="R398" s="18" t="s">
        <v>23</v>
      </c>
      <c r="S398" s="18">
        <v>24000</v>
      </c>
      <c r="T398" t="str">
        <f>VLOOKUP(S398,'Acct Unit'!D:E,2,FALSE)</f>
        <v>Women &amp; Children Administ -TB</v>
      </c>
      <c r="U398">
        <f>VLOOKUP(S398,'Acct Unit'!D:F,3,FALSE)</f>
        <v>10</v>
      </c>
      <c r="V398" s="18" t="s">
        <v>23</v>
      </c>
      <c r="W398" s="22"/>
      <c r="X398" s="22"/>
      <c r="Y398" s="2"/>
    </row>
    <row r="399" spans="1:25" ht="18.95" hidden="1" customHeight="1" x14ac:dyDescent="0.25">
      <c r="A399" s="12">
        <v>409</v>
      </c>
      <c r="B399" s="38">
        <v>806409</v>
      </c>
      <c r="C399" s="19" t="s">
        <v>258</v>
      </c>
      <c r="D399" s="199">
        <v>2812</v>
      </c>
      <c r="E399" s="12" t="s">
        <v>766</v>
      </c>
      <c r="F399" s="35">
        <v>611</v>
      </c>
      <c r="G399" s="35">
        <v>610</v>
      </c>
      <c r="H399" s="35" t="s">
        <v>2360</v>
      </c>
      <c r="I399" s="35" t="s">
        <v>2648</v>
      </c>
      <c r="J399" s="183"/>
      <c r="K399" s="18"/>
      <c r="L399" s="22"/>
      <c r="M399" s="185">
        <v>-7752.91</v>
      </c>
      <c r="N399" s="174">
        <v>409</v>
      </c>
      <c r="O399" s="174"/>
      <c r="P399" s="7" t="s">
        <v>260</v>
      </c>
      <c r="Q399" s="7" t="s">
        <v>17</v>
      </c>
      <c r="R399" s="7" t="s">
        <v>23</v>
      </c>
      <c r="S399" s="7">
        <v>20200</v>
      </c>
      <c r="T399" t="str">
        <f>VLOOKUP(S399,'Acct Unit'!D:E,2,FALSE)</f>
        <v>Radiation Oncology -TB</v>
      </c>
      <c r="U399">
        <f>VLOOKUP(S399,'Acct Unit'!D:F,3,FALSE)</f>
        <v>10</v>
      </c>
      <c r="V399" s="7" t="s">
        <v>23</v>
      </c>
      <c r="W399" s="20" t="s">
        <v>14</v>
      </c>
      <c r="X399" s="20" t="s">
        <v>259</v>
      </c>
      <c r="Y399" s="2"/>
    </row>
    <row r="400" spans="1:25" ht="18.95" hidden="1" customHeight="1" x14ac:dyDescent="0.25">
      <c r="A400" s="13">
        <v>410</v>
      </c>
      <c r="B400" s="38">
        <v>806410</v>
      </c>
      <c r="C400" s="19" t="s">
        <v>261</v>
      </c>
      <c r="D400" s="199">
        <v>2812</v>
      </c>
      <c r="E400" s="13" t="s">
        <v>767</v>
      </c>
      <c r="F400" s="35">
        <v>611</v>
      </c>
      <c r="G400" s="35">
        <v>610</v>
      </c>
      <c r="H400" s="35" t="s">
        <v>2381</v>
      </c>
      <c r="I400" s="35" t="s">
        <v>2648</v>
      </c>
      <c r="J400" s="183"/>
      <c r="K400" s="18"/>
      <c r="L400" s="22"/>
      <c r="M400" s="185">
        <v>-14008.34</v>
      </c>
      <c r="N400" s="174">
        <v>410</v>
      </c>
      <c r="O400" s="174"/>
      <c r="P400" s="7" t="s">
        <v>263</v>
      </c>
      <c r="Q400" s="7" t="s">
        <v>264</v>
      </c>
      <c r="R400" s="7" t="s">
        <v>23</v>
      </c>
      <c r="S400" s="7">
        <v>24000</v>
      </c>
      <c r="T400" t="str">
        <f>VLOOKUP(S400,'Acct Unit'!D:E,2,FALSE)</f>
        <v>Women &amp; Children Administ -TB</v>
      </c>
      <c r="U400">
        <f>VLOOKUP(S400,'Acct Unit'!D:F,3,FALSE)</f>
        <v>10</v>
      </c>
      <c r="V400" s="7" t="s">
        <v>23</v>
      </c>
      <c r="W400" s="20" t="s">
        <v>14</v>
      </c>
      <c r="X400" s="20" t="s">
        <v>262</v>
      </c>
      <c r="Y400" s="2"/>
    </row>
    <row r="401" spans="1:25" ht="18.95" hidden="1" customHeight="1" x14ac:dyDescent="0.25">
      <c r="A401" s="13">
        <v>421</v>
      </c>
      <c r="B401" s="39">
        <v>806421</v>
      </c>
      <c r="C401" s="22"/>
      <c r="D401" s="199">
        <v>2812</v>
      </c>
      <c r="E401" s="13" t="s">
        <v>667</v>
      </c>
      <c r="F401" s="35">
        <v>611</v>
      </c>
      <c r="G401" s="35">
        <v>610</v>
      </c>
      <c r="H401" s="35" t="s">
        <v>2387</v>
      </c>
      <c r="I401" s="35" t="s">
        <v>2648</v>
      </c>
      <c r="J401" s="183"/>
      <c r="K401" s="183"/>
      <c r="L401" s="187"/>
      <c r="M401" s="185">
        <v>-19267.96</v>
      </c>
      <c r="N401" s="174">
        <v>421</v>
      </c>
      <c r="O401" s="174"/>
      <c r="P401" s="18" t="s">
        <v>120</v>
      </c>
      <c r="Q401" s="18"/>
      <c r="R401" s="18" t="s">
        <v>23</v>
      </c>
      <c r="S401" s="7">
        <v>30000</v>
      </c>
      <c r="T401" t="str">
        <f>VLOOKUP(S401,'Acct Unit'!D:E,2,FALSE)</f>
        <v>Nursing Administration -TB</v>
      </c>
      <c r="U401">
        <f>VLOOKUP(S401,'Acct Unit'!D:F,3,FALSE)</f>
        <v>10</v>
      </c>
      <c r="V401" s="18" t="s">
        <v>23</v>
      </c>
      <c r="W401" s="22"/>
      <c r="X401" s="22"/>
      <c r="Y401" s="2"/>
    </row>
    <row r="402" spans="1:25" ht="18.95" hidden="1" customHeight="1" x14ac:dyDescent="0.25">
      <c r="A402" s="12">
        <v>423</v>
      </c>
      <c r="B402" s="38">
        <v>806423</v>
      </c>
      <c r="C402" s="19" t="s">
        <v>268</v>
      </c>
      <c r="D402" s="199">
        <v>2812</v>
      </c>
      <c r="E402" s="12" t="s">
        <v>269</v>
      </c>
      <c r="F402" s="35">
        <v>611</v>
      </c>
      <c r="G402" s="35">
        <v>610</v>
      </c>
      <c r="H402" s="35" t="s">
        <v>2382</v>
      </c>
      <c r="I402" s="35" t="s">
        <v>2648</v>
      </c>
      <c r="J402" s="183"/>
      <c r="K402" s="183"/>
      <c r="L402" s="187"/>
      <c r="M402" s="185">
        <v>-78330.720000000001</v>
      </c>
      <c r="N402" s="174">
        <v>423</v>
      </c>
      <c r="O402" s="174"/>
      <c r="P402" s="7" t="s">
        <v>127</v>
      </c>
      <c r="Q402" s="7" t="s">
        <v>128</v>
      </c>
      <c r="R402" s="7" t="s">
        <v>23</v>
      </c>
      <c r="S402" s="7">
        <v>24001</v>
      </c>
      <c r="T402" t="str">
        <f>VLOOKUP(S402,'Acct Unit'!D:E,2,FALSE)</f>
        <v>Pediatric Administration -TB</v>
      </c>
      <c r="U402">
        <f>VLOOKUP(S402,'Acct Unit'!D:F,3,FALSE)</f>
        <v>10</v>
      </c>
      <c r="V402" s="7" t="s">
        <v>23</v>
      </c>
      <c r="W402" s="20" t="s">
        <v>14</v>
      </c>
      <c r="X402" s="20" t="s">
        <v>270</v>
      </c>
      <c r="Y402" s="2"/>
    </row>
    <row r="403" spans="1:25" ht="18.95" hidden="1" customHeight="1" x14ac:dyDescent="0.25">
      <c r="A403" s="12">
        <v>429</v>
      </c>
      <c r="B403" s="38">
        <v>806429</v>
      </c>
      <c r="C403" s="19" t="s">
        <v>271</v>
      </c>
      <c r="D403" s="199">
        <v>2812</v>
      </c>
      <c r="E403" s="12" t="s">
        <v>668</v>
      </c>
      <c r="F403" s="35">
        <v>611</v>
      </c>
      <c r="G403" s="35">
        <v>610</v>
      </c>
      <c r="H403" s="35" t="s">
        <v>2382</v>
      </c>
      <c r="I403" s="35" t="s">
        <v>2648</v>
      </c>
      <c r="J403" s="183"/>
      <c r="K403" s="183"/>
      <c r="L403" s="187"/>
      <c r="M403" s="185">
        <v>-29672.37</v>
      </c>
      <c r="N403" s="174">
        <v>429</v>
      </c>
      <c r="O403" s="174"/>
      <c r="P403" s="7" t="s">
        <v>127</v>
      </c>
      <c r="Q403" s="7" t="s">
        <v>128</v>
      </c>
      <c r="R403" s="7" t="s">
        <v>8</v>
      </c>
      <c r="S403" s="7">
        <v>24001</v>
      </c>
      <c r="T403" t="str">
        <f>VLOOKUP(S403,'Acct Unit'!D:E,2,FALSE)</f>
        <v>Pediatric Administration -TB</v>
      </c>
      <c r="U403">
        <f>VLOOKUP(S403,'Acct Unit'!D:F,3,FALSE)</f>
        <v>10</v>
      </c>
      <c r="V403" s="7" t="s">
        <v>8</v>
      </c>
      <c r="W403" s="20" t="s">
        <v>14</v>
      </c>
      <c r="X403" s="20" t="s">
        <v>272</v>
      </c>
      <c r="Y403" s="2"/>
    </row>
    <row r="404" spans="1:25" ht="18.95" hidden="1" customHeight="1" x14ac:dyDescent="0.25">
      <c r="A404" s="12">
        <v>435</v>
      </c>
      <c r="B404" s="38">
        <v>806435</v>
      </c>
      <c r="C404" s="19" t="s">
        <v>275</v>
      </c>
      <c r="D404" s="199">
        <v>2812</v>
      </c>
      <c r="E404" s="12" t="s">
        <v>769</v>
      </c>
      <c r="F404" s="35">
        <v>611</v>
      </c>
      <c r="G404" s="35">
        <v>610</v>
      </c>
      <c r="H404" s="35" t="s">
        <v>2337</v>
      </c>
      <c r="I404" s="35" t="s">
        <v>2648</v>
      </c>
      <c r="J404" s="183"/>
      <c r="K404" s="183"/>
      <c r="L404" s="187"/>
      <c r="M404" s="185">
        <v>-65480.4</v>
      </c>
      <c r="N404" s="174">
        <v>435</v>
      </c>
      <c r="O404" s="174"/>
      <c r="P404" s="7" t="s">
        <v>20</v>
      </c>
      <c r="Q404" s="7" t="s">
        <v>21</v>
      </c>
      <c r="R404" s="7" t="s">
        <v>8</v>
      </c>
      <c r="S404" s="7">
        <v>10101</v>
      </c>
      <c r="T404" t="str">
        <f>VLOOKUP(S404,'Acct Unit'!D:E,2,FALSE)</f>
        <v>Administration -TB</v>
      </c>
      <c r="U404">
        <f>VLOOKUP(S404,'Acct Unit'!D:F,3,FALSE)</f>
        <v>10</v>
      </c>
      <c r="V404" s="7" t="s">
        <v>8</v>
      </c>
      <c r="W404" s="20" t="s">
        <v>14</v>
      </c>
      <c r="X404" s="20" t="s">
        <v>110</v>
      </c>
      <c r="Y404" s="2"/>
    </row>
    <row r="405" spans="1:25" ht="18.95" hidden="1" customHeight="1" x14ac:dyDescent="0.25">
      <c r="A405" s="12">
        <v>436</v>
      </c>
      <c r="B405" s="38">
        <v>806436</v>
      </c>
      <c r="C405" s="19" t="s">
        <v>276</v>
      </c>
      <c r="D405" s="199">
        <v>2812</v>
      </c>
      <c r="E405" s="12" t="s">
        <v>277</v>
      </c>
      <c r="F405" s="35">
        <v>611</v>
      </c>
      <c r="G405" s="35">
        <v>610</v>
      </c>
      <c r="H405" s="35" t="s">
        <v>2375</v>
      </c>
      <c r="I405" s="35" t="s">
        <v>2648</v>
      </c>
      <c r="J405" s="183"/>
      <c r="K405" s="183"/>
      <c r="L405" s="187"/>
      <c r="M405" s="185">
        <v>-895.65</v>
      </c>
      <c r="N405" s="174">
        <v>436</v>
      </c>
      <c r="O405" s="174"/>
      <c r="P405" s="7" t="s">
        <v>95</v>
      </c>
      <c r="Q405" s="7" t="s">
        <v>96</v>
      </c>
      <c r="R405" s="7" t="s">
        <v>23</v>
      </c>
      <c r="S405" s="7">
        <v>22312</v>
      </c>
      <c r="T405" t="str">
        <f>VLOOKUP(S405,'Acct Unit'!D:E,2,FALSE)</f>
        <v>Psychiatry Administration -TB</v>
      </c>
      <c r="U405">
        <f>VLOOKUP(S405,'Acct Unit'!D:F,3,FALSE)</f>
        <v>10</v>
      </c>
      <c r="V405" s="7" t="s">
        <v>23</v>
      </c>
      <c r="W405" s="20" t="s">
        <v>14</v>
      </c>
      <c r="X405" s="20" t="s">
        <v>278</v>
      </c>
      <c r="Y405" s="2"/>
    </row>
    <row r="406" spans="1:25" ht="18.95" hidden="1" customHeight="1" x14ac:dyDescent="0.25">
      <c r="A406" s="13">
        <v>439</v>
      </c>
      <c r="B406" s="39">
        <v>806439</v>
      </c>
      <c r="C406" s="22"/>
      <c r="D406" s="199">
        <v>2812</v>
      </c>
      <c r="E406" s="13" t="s">
        <v>669</v>
      </c>
      <c r="F406" s="35">
        <v>611</v>
      </c>
      <c r="G406" s="35">
        <v>610</v>
      </c>
      <c r="H406" s="35" t="s">
        <v>2382</v>
      </c>
      <c r="I406" s="35" t="s">
        <v>2648</v>
      </c>
      <c r="J406" s="183"/>
      <c r="K406" s="183"/>
      <c r="L406" s="187"/>
      <c r="M406" s="185">
        <v>-11919.67</v>
      </c>
      <c r="N406" s="174">
        <v>439</v>
      </c>
      <c r="O406" s="174"/>
      <c r="P406" s="18" t="s">
        <v>127</v>
      </c>
      <c r="Q406" s="18"/>
      <c r="R406" s="18" t="s">
        <v>23</v>
      </c>
      <c r="S406" s="7">
        <v>24001</v>
      </c>
      <c r="T406" t="str">
        <f>VLOOKUP(S406,'Acct Unit'!D:E,2,FALSE)</f>
        <v>Pediatric Administration -TB</v>
      </c>
      <c r="U406">
        <f>VLOOKUP(S406,'Acct Unit'!D:F,3,FALSE)</f>
        <v>10</v>
      </c>
      <c r="V406" s="18" t="s">
        <v>23</v>
      </c>
      <c r="W406" s="22"/>
      <c r="X406" s="22"/>
      <c r="Y406" s="2"/>
    </row>
    <row r="407" spans="1:25" ht="18.95" hidden="1" customHeight="1" x14ac:dyDescent="0.25">
      <c r="A407" s="12">
        <v>440</v>
      </c>
      <c r="B407" s="38">
        <v>806440</v>
      </c>
      <c r="C407" s="19" t="s">
        <v>283</v>
      </c>
      <c r="D407" s="199">
        <v>2812</v>
      </c>
      <c r="E407" s="12" t="s">
        <v>284</v>
      </c>
      <c r="F407" s="35">
        <v>611</v>
      </c>
      <c r="G407" s="35">
        <v>610</v>
      </c>
      <c r="H407" s="35" t="s">
        <v>2382</v>
      </c>
      <c r="I407" s="35" t="s">
        <v>2648</v>
      </c>
      <c r="J407" s="183"/>
      <c r="K407" s="183"/>
      <c r="L407" s="187"/>
      <c r="M407" s="185">
        <v>459.54</v>
      </c>
      <c r="N407" s="174">
        <v>440</v>
      </c>
      <c r="O407" s="174"/>
      <c r="P407" s="7" t="s">
        <v>127</v>
      </c>
      <c r="Q407" s="7" t="s">
        <v>128</v>
      </c>
      <c r="R407" s="7" t="s">
        <v>23</v>
      </c>
      <c r="S407" s="7">
        <v>24001</v>
      </c>
      <c r="T407" t="str">
        <f>VLOOKUP(S407,'Acct Unit'!D:E,2,FALSE)</f>
        <v>Pediatric Administration -TB</v>
      </c>
      <c r="U407">
        <f>VLOOKUP(S407,'Acct Unit'!D:F,3,FALSE)</f>
        <v>10</v>
      </c>
      <c r="V407" s="7" t="s">
        <v>23</v>
      </c>
      <c r="W407" s="20" t="s">
        <v>14</v>
      </c>
      <c r="X407" s="20" t="s">
        <v>285</v>
      </c>
      <c r="Y407" s="2"/>
    </row>
    <row r="408" spans="1:25" ht="18.95" hidden="1" customHeight="1" x14ac:dyDescent="0.25">
      <c r="A408" s="12">
        <v>449</v>
      </c>
      <c r="B408" s="38">
        <v>806449</v>
      </c>
      <c r="C408" s="19" t="s">
        <v>288</v>
      </c>
      <c r="D408" s="199">
        <v>2812</v>
      </c>
      <c r="E408" s="12" t="s">
        <v>772</v>
      </c>
      <c r="F408" s="35">
        <v>611</v>
      </c>
      <c r="G408" s="35">
        <v>610</v>
      </c>
      <c r="H408" s="35" t="s">
        <v>2364</v>
      </c>
      <c r="I408" s="35" t="s">
        <v>2648</v>
      </c>
      <c r="J408" s="183"/>
      <c r="K408" s="183"/>
      <c r="L408" s="187"/>
      <c r="M408" s="185">
        <v>-175482.54</v>
      </c>
      <c r="N408" s="174">
        <v>449</v>
      </c>
      <c r="O408" s="174"/>
      <c r="P408" s="7" t="s">
        <v>146</v>
      </c>
      <c r="Q408" s="7" t="s">
        <v>147</v>
      </c>
      <c r="R408" s="7" t="s">
        <v>23</v>
      </c>
      <c r="S408" s="7">
        <v>20700</v>
      </c>
      <c r="T408" t="str">
        <f>VLOOKUP(S408,'Acct Unit'!D:E,2,FALSE)</f>
        <v>Outpatient - Dental -TB</v>
      </c>
      <c r="U408">
        <f>VLOOKUP(S408,'Acct Unit'!D:F,3,FALSE)</f>
        <v>10</v>
      </c>
      <c r="V408" s="7" t="s">
        <v>23</v>
      </c>
      <c r="W408" s="20" t="s">
        <v>14</v>
      </c>
      <c r="X408" s="20" t="s">
        <v>253</v>
      </c>
      <c r="Y408" s="2"/>
    </row>
    <row r="409" spans="1:25" ht="18.95" hidden="1" customHeight="1" x14ac:dyDescent="0.25">
      <c r="A409" s="13">
        <v>451</v>
      </c>
      <c r="B409" s="39">
        <v>806451</v>
      </c>
      <c r="C409" s="22"/>
      <c r="D409" s="199">
        <v>2812</v>
      </c>
      <c r="E409" s="13" t="s">
        <v>773</v>
      </c>
      <c r="F409" s="35">
        <v>611</v>
      </c>
      <c r="G409" s="35">
        <v>610</v>
      </c>
      <c r="H409" s="35" t="s">
        <v>2383</v>
      </c>
      <c r="I409" s="35" t="s">
        <v>2648</v>
      </c>
      <c r="J409" s="183"/>
      <c r="K409" s="183"/>
      <c r="L409" s="187"/>
      <c r="M409" s="185">
        <v>-20872.91</v>
      </c>
      <c r="N409" s="174">
        <v>451</v>
      </c>
      <c r="O409" s="174"/>
      <c r="P409" s="18" t="s">
        <v>78</v>
      </c>
      <c r="Q409" s="18"/>
      <c r="R409" s="18" t="s">
        <v>23</v>
      </c>
      <c r="S409" s="7">
        <v>24015</v>
      </c>
      <c r="T409" t="str">
        <f>VLOOKUP(S409,'Acct Unit'!D:E,2,FALSE)</f>
        <v>OB/GYN Outpatient Paley -TB</v>
      </c>
      <c r="U409">
        <f>VLOOKUP(S409,'Acct Unit'!D:F,3,FALSE)</f>
        <v>10</v>
      </c>
      <c r="V409" s="18" t="s">
        <v>23</v>
      </c>
      <c r="W409" s="22"/>
      <c r="X409" s="22"/>
      <c r="Y409" s="2"/>
    </row>
    <row r="410" spans="1:25" ht="18.95" hidden="1" customHeight="1" x14ac:dyDescent="0.25">
      <c r="A410" s="12">
        <v>452</v>
      </c>
      <c r="B410" s="38">
        <v>806452</v>
      </c>
      <c r="C410" s="19" t="s">
        <v>289</v>
      </c>
      <c r="D410" s="199">
        <v>2812</v>
      </c>
      <c r="E410" s="12" t="s">
        <v>774</v>
      </c>
      <c r="F410" s="35">
        <v>611</v>
      </c>
      <c r="G410" s="35">
        <v>610</v>
      </c>
      <c r="H410" s="35" t="s">
        <v>2336</v>
      </c>
      <c r="I410" s="35" t="s">
        <v>2648</v>
      </c>
      <c r="J410" s="183"/>
      <c r="K410" s="183"/>
      <c r="L410" s="187"/>
      <c r="M410" s="185">
        <v>-497142.29</v>
      </c>
      <c r="N410" s="174">
        <v>452</v>
      </c>
      <c r="O410" s="174"/>
      <c r="P410" s="7" t="s">
        <v>164</v>
      </c>
      <c r="Q410" s="7" t="s">
        <v>165</v>
      </c>
      <c r="R410" s="7" t="s">
        <v>8</v>
      </c>
      <c r="S410" s="7">
        <v>10452</v>
      </c>
      <c r="T410" t="str">
        <f>VLOOKUP(S410,'Acct Unit'!D:E,2,FALSE)</f>
        <v>Development Office -PA</v>
      </c>
      <c r="U410">
        <f>VLOOKUP(S410,'Acct Unit'!D:F,3,FALSE)</f>
        <v>80</v>
      </c>
      <c r="V410" s="7" t="s">
        <v>8</v>
      </c>
      <c r="W410" s="20" t="s">
        <v>14</v>
      </c>
      <c r="X410" s="20" t="s">
        <v>290</v>
      </c>
      <c r="Y410" s="2"/>
    </row>
    <row r="411" spans="1:25" ht="18.95" hidden="1" customHeight="1" x14ac:dyDescent="0.25">
      <c r="A411" s="13">
        <v>453</v>
      </c>
      <c r="B411" s="39">
        <v>806453</v>
      </c>
      <c r="C411" s="22"/>
      <c r="D411" s="199">
        <v>2812</v>
      </c>
      <c r="E411" s="13" t="s">
        <v>670</v>
      </c>
      <c r="F411" s="35">
        <v>611</v>
      </c>
      <c r="G411" s="35">
        <v>610</v>
      </c>
      <c r="H411" s="35" t="s">
        <v>2336</v>
      </c>
      <c r="I411" s="35" t="s">
        <v>2648</v>
      </c>
      <c r="J411" s="183"/>
      <c r="K411" s="183"/>
      <c r="L411" s="187"/>
      <c r="M411" s="185">
        <v>-15325</v>
      </c>
      <c r="N411" s="174">
        <v>453</v>
      </c>
      <c r="O411" s="174"/>
      <c r="P411" s="18" t="s">
        <v>164</v>
      </c>
      <c r="Q411" s="18"/>
      <c r="R411" s="18" t="s">
        <v>8</v>
      </c>
      <c r="S411" s="7">
        <v>10452</v>
      </c>
      <c r="T411" t="str">
        <f>VLOOKUP(S411,'Acct Unit'!D:E,2,FALSE)</f>
        <v>Development Office -PA</v>
      </c>
      <c r="U411">
        <f>VLOOKUP(S411,'Acct Unit'!D:F,3,FALSE)</f>
        <v>80</v>
      </c>
      <c r="V411" s="18" t="s">
        <v>8</v>
      </c>
      <c r="W411" s="22"/>
      <c r="X411" s="22"/>
      <c r="Y411" s="2"/>
    </row>
    <row r="412" spans="1:25" ht="18.95" hidden="1" customHeight="1" x14ac:dyDescent="0.25">
      <c r="A412" s="12">
        <v>457</v>
      </c>
      <c r="B412" s="38">
        <v>806457</v>
      </c>
      <c r="C412" s="13"/>
      <c r="D412" s="199">
        <v>2812</v>
      </c>
      <c r="E412" s="12" t="s">
        <v>671</v>
      </c>
      <c r="F412" s="35">
        <v>611</v>
      </c>
      <c r="G412" s="35">
        <v>610</v>
      </c>
      <c r="H412" s="35" t="s">
        <v>2336</v>
      </c>
      <c r="I412" s="35" t="s">
        <v>2648</v>
      </c>
      <c r="J412" s="183"/>
      <c r="K412" s="183"/>
      <c r="L412" s="187"/>
      <c r="M412" s="185">
        <v>-37543.74</v>
      </c>
      <c r="N412" s="174">
        <v>457</v>
      </c>
      <c r="O412" s="174"/>
      <c r="P412" s="18" t="s">
        <v>164</v>
      </c>
      <c r="Q412" s="18"/>
      <c r="R412" s="18" t="s">
        <v>8</v>
      </c>
      <c r="S412" s="7">
        <v>10452</v>
      </c>
      <c r="T412" t="str">
        <f>VLOOKUP(S412,'Acct Unit'!D:E,2,FALSE)</f>
        <v>Development Office -PA</v>
      </c>
      <c r="U412">
        <f>VLOOKUP(S412,'Acct Unit'!D:F,3,FALSE)</f>
        <v>80</v>
      </c>
      <c r="V412" s="18" t="s">
        <v>8</v>
      </c>
      <c r="W412" s="13"/>
      <c r="X412" s="13"/>
      <c r="Y412" s="2"/>
    </row>
    <row r="413" spans="1:25" ht="18.95" hidden="1" customHeight="1" x14ac:dyDescent="0.25">
      <c r="A413" s="13">
        <v>462</v>
      </c>
      <c r="B413" s="39">
        <v>806462</v>
      </c>
      <c r="C413" s="19" t="s">
        <v>304</v>
      </c>
      <c r="D413" s="199">
        <v>2812</v>
      </c>
      <c r="E413" s="13" t="s">
        <v>775</v>
      </c>
      <c r="F413" s="35">
        <v>611</v>
      </c>
      <c r="G413" s="35">
        <v>610</v>
      </c>
      <c r="H413" s="35" t="s">
        <v>2378</v>
      </c>
      <c r="I413" s="35" t="s">
        <v>2648</v>
      </c>
      <c r="J413" s="183"/>
      <c r="K413" s="183"/>
      <c r="L413" s="187"/>
      <c r="M413" s="185">
        <v>-403.1</v>
      </c>
      <c r="N413" s="174">
        <v>462</v>
      </c>
      <c r="O413" s="174"/>
      <c r="P413" s="7" t="s">
        <v>25</v>
      </c>
      <c r="Q413" s="7" t="s">
        <v>26</v>
      </c>
      <c r="R413" s="7" t="s">
        <v>23</v>
      </c>
      <c r="S413" s="7">
        <v>23501</v>
      </c>
      <c r="T413" t="str">
        <f>VLOOKUP(S413,'Acct Unit'!D:E,2,FALSE)</f>
        <v>Dept of Surgery -TB</v>
      </c>
      <c r="U413">
        <f>VLOOKUP(S413,'Acct Unit'!D:F,3,FALSE)</f>
        <v>10</v>
      </c>
      <c r="V413" s="7" t="s">
        <v>23</v>
      </c>
      <c r="W413" s="20" t="s">
        <v>14</v>
      </c>
      <c r="X413" s="20" t="s">
        <v>305</v>
      </c>
      <c r="Y413" s="2"/>
    </row>
    <row r="414" spans="1:25" ht="18.95" hidden="1" customHeight="1" x14ac:dyDescent="0.25">
      <c r="A414" s="12">
        <v>463</v>
      </c>
      <c r="B414" s="38">
        <v>806463</v>
      </c>
      <c r="C414" s="19" t="s">
        <v>313</v>
      </c>
      <c r="D414" s="199">
        <v>2812</v>
      </c>
      <c r="E414" s="12" t="s">
        <v>776</v>
      </c>
      <c r="F414" s="35">
        <v>611</v>
      </c>
      <c r="G414" s="35">
        <v>610</v>
      </c>
      <c r="H414" s="35" t="s">
        <v>2370</v>
      </c>
      <c r="I414" s="35" t="s">
        <v>2648</v>
      </c>
      <c r="J414" s="183"/>
      <c r="K414" s="183"/>
      <c r="L414" s="187"/>
      <c r="M414" s="185">
        <v>-34339.03</v>
      </c>
      <c r="N414" s="174">
        <v>463</v>
      </c>
      <c r="O414" s="174"/>
      <c r="P414" s="7" t="s">
        <v>315</v>
      </c>
      <c r="Q414" s="7" t="s">
        <v>316</v>
      </c>
      <c r="R414" s="7" t="s">
        <v>23</v>
      </c>
      <c r="S414" s="7">
        <v>21710</v>
      </c>
      <c r="T414" t="str">
        <f>VLOOKUP(S414,'Acct Unit'!D:E,2,FALSE)</f>
        <v>Immunodefiency Clinic (Id -TB</v>
      </c>
      <c r="U414">
        <f>VLOOKUP(S414,'Acct Unit'!D:F,3,FALSE)</f>
        <v>10</v>
      </c>
      <c r="V414" s="7" t="s">
        <v>23</v>
      </c>
      <c r="W414" s="20" t="s">
        <v>14</v>
      </c>
      <c r="X414" s="20" t="s">
        <v>314</v>
      </c>
      <c r="Y414" s="2"/>
    </row>
    <row r="415" spans="1:25" ht="18.95" hidden="1" customHeight="1" x14ac:dyDescent="0.25">
      <c r="A415" s="12">
        <v>465</v>
      </c>
      <c r="B415" s="38">
        <v>806465</v>
      </c>
      <c r="C415" s="13"/>
      <c r="D415" s="199">
        <v>2812</v>
      </c>
      <c r="E415" s="12" t="s">
        <v>922</v>
      </c>
      <c r="F415" s="35">
        <v>611</v>
      </c>
      <c r="G415" s="35">
        <v>610</v>
      </c>
      <c r="H415" s="35" t="s">
        <v>2336</v>
      </c>
      <c r="I415" s="35" t="s">
        <v>2648</v>
      </c>
      <c r="J415" s="183"/>
      <c r="K415" s="183"/>
      <c r="L415" s="187"/>
      <c r="M415" s="185">
        <v>-25165.81</v>
      </c>
      <c r="N415" s="174">
        <v>465</v>
      </c>
      <c r="O415" s="174"/>
      <c r="P415" s="18" t="s">
        <v>164</v>
      </c>
      <c r="Q415" s="18"/>
      <c r="R415" s="18" t="s">
        <v>8</v>
      </c>
      <c r="S415" s="7">
        <v>10452</v>
      </c>
      <c r="T415" t="str">
        <f>VLOOKUP(S415,'Acct Unit'!D:E,2,FALSE)</f>
        <v>Development Office -PA</v>
      </c>
      <c r="U415">
        <f>VLOOKUP(S415,'Acct Unit'!D:F,3,FALSE)</f>
        <v>80</v>
      </c>
      <c r="V415" s="18" t="s">
        <v>8</v>
      </c>
      <c r="W415" s="13"/>
      <c r="X415" s="13"/>
      <c r="Y415" s="2"/>
    </row>
    <row r="416" spans="1:25" ht="18.95" hidden="1" customHeight="1" x14ac:dyDescent="0.25">
      <c r="A416" s="13">
        <v>470</v>
      </c>
      <c r="B416" s="39">
        <v>806470</v>
      </c>
      <c r="C416" s="19" t="s">
        <v>408</v>
      </c>
      <c r="D416" s="199">
        <v>2812</v>
      </c>
      <c r="E416" s="13" t="s">
        <v>684</v>
      </c>
      <c r="F416" s="35">
        <v>611</v>
      </c>
      <c r="G416" s="35">
        <v>610</v>
      </c>
      <c r="H416" s="35" t="s">
        <v>2387</v>
      </c>
      <c r="I416" s="35" t="s">
        <v>2648</v>
      </c>
      <c r="J416" s="183"/>
      <c r="K416" s="183"/>
      <c r="L416" s="187"/>
      <c r="M416" s="185">
        <v>-6120.94</v>
      </c>
      <c r="N416" s="174">
        <v>470</v>
      </c>
      <c r="O416" s="174"/>
      <c r="P416" s="7" t="s">
        <v>120</v>
      </c>
      <c r="Q416" s="7" t="s">
        <v>121</v>
      </c>
      <c r="R416" s="7" t="s">
        <v>23</v>
      </c>
      <c r="S416" s="7">
        <v>30000</v>
      </c>
      <c r="T416" t="str">
        <f>VLOOKUP(S416,'Acct Unit'!D:E,2,FALSE)</f>
        <v>Nursing Administration -TB</v>
      </c>
      <c r="U416">
        <f>VLOOKUP(S416,'Acct Unit'!D:F,3,FALSE)</f>
        <v>10</v>
      </c>
      <c r="V416" s="7" t="s">
        <v>23</v>
      </c>
      <c r="W416" s="20" t="s">
        <v>14</v>
      </c>
      <c r="X416" s="20" t="s">
        <v>409</v>
      </c>
      <c r="Y416" s="2"/>
    </row>
    <row r="417" spans="1:25" ht="18.95" hidden="1" customHeight="1" x14ac:dyDescent="0.25">
      <c r="A417" s="13">
        <v>473</v>
      </c>
      <c r="B417" s="39">
        <v>806473</v>
      </c>
      <c r="C417" s="22"/>
      <c r="D417" s="199">
        <v>2812</v>
      </c>
      <c r="E417" s="13" t="s">
        <v>777</v>
      </c>
      <c r="F417" s="35">
        <v>611</v>
      </c>
      <c r="G417" s="35">
        <v>610</v>
      </c>
      <c r="H417" s="35" t="s">
        <v>2370</v>
      </c>
      <c r="I417" s="35" t="s">
        <v>2648</v>
      </c>
      <c r="J417" s="183"/>
      <c r="K417" s="183"/>
      <c r="L417" s="187"/>
      <c r="M417" s="185">
        <v>13731.23</v>
      </c>
      <c r="N417" s="174">
        <v>473</v>
      </c>
      <c r="O417" s="174"/>
      <c r="P417" s="18" t="s">
        <v>315</v>
      </c>
      <c r="Q417" s="18"/>
      <c r="R417" s="18" t="s">
        <v>23</v>
      </c>
      <c r="S417" s="7">
        <v>21710</v>
      </c>
      <c r="T417" t="str">
        <f>VLOOKUP(S417,'Acct Unit'!D:E,2,FALSE)</f>
        <v>Immunodefiency Clinic (Id -TB</v>
      </c>
      <c r="U417">
        <f>VLOOKUP(S417,'Acct Unit'!D:F,3,FALSE)</f>
        <v>10</v>
      </c>
      <c r="V417" s="18" t="s">
        <v>23</v>
      </c>
      <c r="W417" s="22"/>
      <c r="X417" s="22"/>
      <c r="Y417" s="2"/>
    </row>
    <row r="418" spans="1:25" ht="18.95" hidden="1" customHeight="1" x14ac:dyDescent="0.25">
      <c r="A418" s="13">
        <v>475</v>
      </c>
      <c r="B418" s="39">
        <v>806475</v>
      </c>
      <c r="C418" s="19" t="s">
        <v>410</v>
      </c>
      <c r="D418" s="199">
        <v>2812</v>
      </c>
      <c r="E418" s="13" t="s">
        <v>778</v>
      </c>
      <c r="F418" s="35">
        <v>611</v>
      </c>
      <c r="G418" s="35">
        <v>610</v>
      </c>
      <c r="H418" s="35" t="s">
        <v>2387</v>
      </c>
      <c r="I418" s="35" t="s">
        <v>2648</v>
      </c>
      <c r="J418" s="183"/>
      <c r="K418" s="183"/>
      <c r="L418" s="187"/>
      <c r="M418" s="185">
        <v>-1701.72</v>
      </c>
      <c r="N418" s="174">
        <v>475</v>
      </c>
      <c r="O418" s="174"/>
      <c r="P418" s="7" t="s">
        <v>120</v>
      </c>
      <c r="Q418" s="7" t="s">
        <v>121</v>
      </c>
      <c r="R418" s="7" t="s">
        <v>23</v>
      </c>
      <c r="S418" s="7">
        <v>30000</v>
      </c>
      <c r="T418" t="str">
        <f>VLOOKUP(S418,'Acct Unit'!D:E,2,FALSE)</f>
        <v>Nursing Administration -TB</v>
      </c>
      <c r="U418">
        <f>VLOOKUP(S418,'Acct Unit'!D:F,3,FALSE)</f>
        <v>10</v>
      </c>
      <c r="V418" s="7" t="s">
        <v>23</v>
      </c>
      <c r="W418" s="20" t="s">
        <v>14</v>
      </c>
      <c r="X418" s="20" t="s">
        <v>411</v>
      </c>
      <c r="Y418" s="2"/>
    </row>
    <row r="419" spans="1:25" ht="18.95" hidden="1" customHeight="1" x14ac:dyDescent="0.25">
      <c r="A419" s="13">
        <v>481</v>
      </c>
      <c r="B419" s="38">
        <v>806481</v>
      </c>
      <c r="C419" s="19" t="s">
        <v>414</v>
      </c>
      <c r="D419" s="199">
        <v>2812</v>
      </c>
      <c r="E419" s="13" t="s">
        <v>780</v>
      </c>
      <c r="F419" s="35">
        <v>611</v>
      </c>
      <c r="G419" s="35">
        <v>610</v>
      </c>
      <c r="H419" s="35" t="s">
        <v>2336</v>
      </c>
      <c r="I419" s="35" t="s">
        <v>2648</v>
      </c>
      <c r="J419" s="183"/>
      <c r="K419" s="183"/>
      <c r="L419" s="187"/>
      <c r="M419" s="185">
        <v>-26810.04</v>
      </c>
      <c r="N419" s="174">
        <v>481</v>
      </c>
      <c r="O419" s="174"/>
      <c r="P419" s="7" t="s">
        <v>416</v>
      </c>
      <c r="Q419" s="7" t="s">
        <v>417</v>
      </c>
      <c r="R419" s="7" t="s">
        <v>8</v>
      </c>
      <c r="S419" s="7">
        <v>10452</v>
      </c>
      <c r="T419" t="str">
        <f>VLOOKUP(S419,'Acct Unit'!D:E,2,FALSE)</f>
        <v>Development Office -PA</v>
      </c>
      <c r="U419">
        <f>VLOOKUP(S419,'Acct Unit'!D:F,3,FALSE)</f>
        <v>80</v>
      </c>
      <c r="V419" s="7" t="s">
        <v>8</v>
      </c>
      <c r="W419" s="20" t="s">
        <v>14</v>
      </c>
      <c r="X419" s="20" t="s">
        <v>415</v>
      </c>
      <c r="Y419" s="2"/>
    </row>
    <row r="420" spans="1:25" ht="18.95" hidden="1" customHeight="1" x14ac:dyDescent="0.25">
      <c r="A420" s="12">
        <v>485</v>
      </c>
      <c r="B420" s="38">
        <v>806485</v>
      </c>
      <c r="C420" s="19" t="s">
        <v>419</v>
      </c>
      <c r="D420" s="199">
        <v>2812</v>
      </c>
      <c r="E420" s="12" t="s">
        <v>782</v>
      </c>
      <c r="F420" s="35">
        <v>611</v>
      </c>
      <c r="G420" s="35">
        <v>610</v>
      </c>
      <c r="H420" s="35" t="s">
        <v>2375</v>
      </c>
      <c r="I420" s="35" t="s">
        <v>2648</v>
      </c>
      <c r="J420" s="183"/>
      <c r="K420" s="183"/>
      <c r="L420" s="187"/>
      <c r="M420" s="185">
        <v>-599.42999999999995</v>
      </c>
      <c r="N420" s="174">
        <v>485</v>
      </c>
      <c r="O420" s="174"/>
      <c r="P420" s="7" t="s">
        <v>95</v>
      </c>
      <c r="Q420" s="7" t="s">
        <v>96</v>
      </c>
      <c r="R420" s="7" t="s">
        <v>8</v>
      </c>
      <c r="S420" s="7">
        <v>22312</v>
      </c>
      <c r="T420" t="str">
        <f>VLOOKUP(S420,'Acct Unit'!D:E,2,FALSE)</f>
        <v>Psychiatry Administration -TB</v>
      </c>
      <c r="U420">
        <f>VLOOKUP(S420,'Acct Unit'!D:F,3,FALSE)</f>
        <v>10</v>
      </c>
      <c r="V420" s="7" t="s">
        <v>8</v>
      </c>
      <c r="W420" s="20" t="s">
        <v>14</v>
      </c>
      <c r="X420" s="20" t="s">
        <v>420</v>
      </c>
      <c r="Y420" s="2"/>
    </row>
    <row r="421" spans="1:25" ht="18.95" hidden="1" customHeight="1" x14ac:dyDescent="0.25">
      <c r="A421" s="12">
        <v>488</v>
      </c>
      <c r="B421" s="38">
        <v>806488</v>
      </c>
      <c r="C421" s="13"/>
      <c r="D421" s="199">
        <v>2812</v>
      </c>
      <c r="E421" s="12" t="s">
        <v>923</v>
      </c>
      <c r="F421" s="35">
        <v>611</v>
      </c>
      <c r="G421" s="35">
        <v>610</v>
      </c>
      <c r="H421" s="35" t="s">
        <v>2336</v>
      </c>
      <c r="I421" s="35" t="s">
        <v>2648</v>
      </c>
      <c r="J421" s="183"/>
      <c r="K421" s="183"/>
      <c r="L421" s="187"/>
      <c r="M421" s="185">
        <v>-25237.56</v>
      </c>
      <c r="N421" s="174">
        <v>488</v>
      </c>
      <c r="O421" s="174"/>
      <c r="P421" s="18" t="s">
        <v>164</v>
      </c>
      <c r="Q421" s="18"/>
      <c r="R421" s="18" t="s">
        <v>8</v>
      </c>
      <c r="S421" s="7">
        <v>10452</v>
      </c>
      <c r="T421" t="str">
        <f>VLOOKUP(S421,'Acct Unit'!D:E,2,FALSE)</f>
        <v>Development Office -PA</v>
      </c>
      <c r="U421">
        <f>VLOOKUP(S421,'Acct Unit'!D:F,3,FALSE)</f>
        <v>80</v>
      </c>
      <c r="V421" s="18" t="s">
        <v>8</v>
      </c>
      <c r="W421" s="13"/>
      <c r="X421" s="13"/>
      <c r="Y421" s="2"/>
    </row>
    <row r="422" spans="1:25" ht="18.95" hidden="1" customHeight="1" x14ac:dyDescent="0.25">
      <c r="A422" s="13">
        <v>499</v>
      </c>
      <c r="B422" s="38">
        <v>806499</v>
      </c>
      <c r="C422" s="19" t="s">
        <v>421</v>
      </c>
      <c r="D422" s="199">
        <v>2812</v>
      </c>
      <c r="E422" s="13" t="s">
        <v>783</v>
      </c>
      <c r="F422" s="35">
        <v>611</v>
      </c>
      <c r="G422" s="35">
        <v>610</v>
      </c>
      <c r="H422" s="35" t="s">
        <v>2371</v>
      </c>
      <c r="I422" s="35" t="s">
        <v>2648</v>
      </c>
      <c r="J422" s="183"/>
      <c r="K422" s="183"/>
      <c r="L422" s="187"/>
      <c r="M422" s="185">
        <v>-10803.41</v>
      </c>
      <c r="N422" s="174">
        <v>499</v>
      </c>
      <c r="O422" s="174"/>
      <c r="P422" s="7" t="s">
        <v>11</v>
      </c>
      <c r="Q422" s="7" t="s">
        <v>12</v>
      </c>
      <c r="R422" s="7" t="s">
        <v>8</v>
      </c>
      <c r="S422" s="7">
        <v>21714</v>
      </c>
      <c r="T422" t="str">
        <f>VLOOKUP(S422,'Acct Unit'!D:E,2,FALSE)</f>
        <v>Medicine Administration -TB</v>
      </c>
      <c r="U422">
        <f>VLOOKUP(S422,'Acct Unit'!D:F,3,FALSE)</f>
        <v>10</v>
      </c>
      <c r="V422" s="7" t="s">
        <v>8</v>
      </c>
      <c r="W422" s="7" t="s">
        <v>14</v>
      </c>
      <c r="X422" s="7" t="s">
        <v>422</v>
      </c>
      <c r="Y422" s="2"/>
    </row>
    <row r="423" spans="1:25" ht="18.95" hidden="1" customHeight="1" x14ac:dyDescent="0.25">
      <c r="A423" s="17">
        <v>505</v>
      </c>
      <c r="B423" s="38">
        <v>806505</v>
      </c>
      <c r="C423" s="16" t="s">
        <v>425</v>
      </c>
      <c r="D423" s="199">
        <v>2812</v>
      </c>
      <c r="E423" s="17" t="s">
        <v>785</v>
      </c>
      <c r="F423" s="35">
        <v>611</v>
      </c>
      <c r="G423" s="35">
        <v>610</v>
      </c>
      <c r="H423" s="35" t="s">
        <v>2361</v>
      </c>
      <c r="I423" s="35" t="s">
        <v>2648</v>
      </c>
      <c r="J423" s="183"/>
      <c r="K423" s="183"/>
      <c r="L423" s="187"/>
      <c r="M423" s="185">
        <v>-122913.83</v>
      </c>
      <c r="N423" s="174">
        <v>505</v>
      </c>
      <c r="O423" s="174"/>
      <c r="P423" s="7" t="s">
        <v>16</v>
      </c>
      <c r="Q423" s="7" t="s">
        <v>17</v>
      </c>
      <c r="R423" s="7" t="s">
        <v>23</v>
      </c>
      <c r="S423" s="7">
        <v>20206</v>
      </c>
      <c r="T423" t="str">
        <f>VLOOKUP(S423,'Acct Unit'!D:E,2,FALSE)</f>
        <v>Cancer Center - C1 -TB</v>
      </c>
      <c r="U423">
        <f>VLOOKUP(S423,'Acct Unit'!D:F,3,FALSE)</f>
        <v>10</v>
      </c>
      <c r="V423" s="7" t="s">
        <v>23</v>
      </c>
      <c r="W423" s="7" t="s">
        <v>14</v>
      </c>
      <c r="X423" s="7" t="s">
        <v>426</v>
      </c>
      <c r="Y423" s="2"/>
    </row>
    <row r="424" spans="1:25" ht="18.95" hidden="1" customHeight="1" x14ac:dyDescent="0.25">
      <c r="A424" s="17">
        <v>506</v>
      </c>
      <c r="B424" s="38">
        <v>806506</v>
      </c>
      <c r="C424" s="16" t="s">
        <v>427</v>
      </c>
      <c r="D424" s="199">
        <v>2812</v>
      </c>
      <c r="E424" s="17" t="s">
        <v>428</v>
      </c>
      <c r="F424" s="35">
        <v>611</v>
      </c>
      <c r="G424" s="35">
        <v>610</v>
      </c>
      <c r="H424" s="35" t="s">
        <v>2350</v>
      </c>
      <c r="I424" s="35" t="s">
        <v>2648</v>
      </c>
      <c r="J424" s="183"/>
      <c r="K424" s="183"/>
      <c r="L424" s="187"/>
      <c r="M424" s="185">
        <v>-151492.78</v>
      </c>
      <c r="N424" s="174">
        <v>506</v>
      </c>
      <c r="O424" s="174"/>
      <c r="P424" s="7" t="s">
        <v>48</v>
      </c>
      <c r="Q424" s="7" t="s">
        <v>49</v>
      </c>
      <c r="R424" s="7" t="s">
        <v>8</v>
      </c>
      <c r="S424" s="7">
        <v>15900</v>
      </c>
      <c r="T424" t="str">
        <f>VLOOKUP(S424,'Acct Unit'!D:E,2,FALSE)</f>
        <v>Admin Educ Center -TB</v>
      </c>
      <c r="U424">
        <f>VLOOKUP(S424,'Acct Unit'!D:F,3,FALSE)</f>
        <v>10</v>
      </c>
      <c r="V424" s="7" t="s">
        <v>8</v>
      </c>
      <c r="W424" s="7" t="s">
        <v>14</v>
      </c>
      <c r="X424" s="23" t="s">
        <v>429</v>
      </c>
      <c r="Y424" s="2"/>
    </row>
    <row r="425" spans="1:25" ht="18.95" hidden="1" customHeight="1" x14ac:dyDescent="0.25">
      <c r="A425" s="17">
        <v>507</v>
      </c>
      <c r="B425" s="38">
        <v>806507</v>
      </c>
      <c r="C425" s="16" t="s">
        <v>430</v>
      </c>
      <c r="D425" s="199">
        <v>2812</v>
      </c>
      <c r="E425" s="21" t="s">
        <v>786</v>
      </c>
      <c r="F425" s="35">
        <v>611</v>
      </c>
      <c r="G425" s="35">
        <v>610</v>
      </c>
      <c r="H425" s="35" t="s">
        <v>2353</v>
      </c>
      <c r="I425" s="35" t="s">
        <v>2648</v>
      </c>
      <c r="J425" s="183"/>
      <c r="K425" s="183"/>
      <c r="L425" s="187"/>
      <c r="M425" s="185">
        <v>-43969.2</v>
      </c>
      <c r="N425" s="174">
        <v>507</v>
      </c>
      <c r="O425" s="174"/>
      <c r="P425" s="20" t="s">
        <v>103</v>
      </c>
      <c r="Q425" s="7" t="s">
        <v>104</v>
      </c>
      <c r="R425" s="7" t="s">
        <v>23</v>
      </c>
      <c r="S425" s="7">
        <v>15930</v>
      </c>
      <c r="T425" t="str">
        <f>VLOOKUP(S425,'Acct Unit'!D:E,2,FALSE)</f>
        <v>Div of Cardiology -TB</v>
      </c>
      <c r="U425">
        <f>VLOOKUP(S425,'Acct Unit'!D:F,3,FALSE)</f>
        <v>10</v>
      </c>
      <c r="V425" s="7" t="s">
        <v>23</v>
      </c>
      <c r="W425" s="7" t="s">
        <v>14</v>
      </c>
      <c r="X425" s="24" t="s">
        <v>431</v>
      </c>
      <c r="Y425" s="2"/>
    </row>
    <row r="426" spans="1:25" ht="18.95" hidden="1" customHeight="1" x14ac:dyDescent="0.25">
      <c r="A426" s="17">
        <v>518</v>
      </c>
      <c r="B426" s="38">
        <v>806518</v>
      </c>
      <c r="C426" s="16" t="e">
        <v>#N/A</v>
      </c>
      <c r="D426" s="199">
        <v>2812</v>
      </c>
      <c r="E426" s="21" t="s">
        <v>787</v>
      </c>
      <c r="F426" s="35">
        <v>611</v>
      </c>
      <c r="G426" s="35">
        <v>610</v>
      </c>
      <c r="H426" s="35" t="s">
        <v>2338</v>
      </c>
      <c r="I426" s="35" t="s">
        <v>2648</v>
      </c>
      <c r="J426" s="183"/>
      <c r="K426" s="183"/>
      <c r="L426" s="187"/>
      <c r="M426" s="185">
        <v>-366649.45</v>
      </c>
      <c r="N426" s="174">
        <v>518</v>
      </c>
      <c r="O426" s="174"/>
      <c r="P426" s="7" t="s">
        <v>878</v>
      </c>
      <c r="Q426" s="7" t="s">
        <v>433</v>
      </c>
      <c r="R426" s="18" t="s">
        <v>23</v>
      </c>
      <c r="S426" s="7">
        <v>10102</v>
      </c>
      <c r="T426" t="str">
        <f>VLOOKUP(S426,'Acct Unit'!D:E,2,FALSE)</f>
        <v>Admin-Ortho -TB</v>
      </c>
      <c r="U426">
        <f>VLOOKUP(S426,'Acct Unit'!D:F,3,FALSE)</f>
        <v>10</v>
      </c>
      <c r="V426" s="18" t="s">
        <v>23</v>
      </c>
      <c r="W426" s="20" t="s">
        <v>14</v>
      </c>
      <c r="X426" s="20" t="s">
        <v>432</v>
      </c>
      <c r="Y426" s="2"/>
    </row>
    <row r="427" spans="1:25" ht="18.95" hidden="1" customHeight="1" x14ac:dyDescent="0.25">
      <c r="A427" s="13">
        <v>521</v>
      </c>
      <c r="B427" s="38">
        <v>806521</v>
      </c>
      <c r="C427" s="19" t="s">
        <v>434</v>
      </c>
      <c r="D427" s="199">
        <v>2812</v>
      </c>
      <c r="E427" s="13" t="s">
        <v>788</v>
      </c>
      <c r="F427" s="35">
        <v>611</v>
      </c>
      <c r="G427" s="35">
        <v>610</v>
      </c>
      <c r="H427" s="35" t="s">
        <v>2371</v>
      </c>
      <c r="I427" s="35" t="s">
        <v>2648</v>
      </c>
      <c r="J427" s="183"/>
      <c r="K427" s="183"/>
      <c r="L427" s="187"/>
      <c r="M427" s="185">
        <v>-16172.02</v>
      </c>
      <c r="N427" s="174">
        <v>521</v>
      </c>
      <c r="O427" s="174"/>
      <c r="P427" s="20" t="s">
        <v>11</v>
      </c>
      <c r="Q427" s="7" t="s">
        <v>12</v>
      </c>
      <c r="R427" s="7" t="s">
        <v>8</v>
      </c>
      <c r="S427" s="7">
        <v>21714</v>
      </c>
      <c r="T427" t="str">
        <f>VLOOKUP(S427,'Acct Unit'!D:E,2,FALSE)</f>
        <v>Medicine Administration -TB</v>
      </c>
      <c r="U427">
        <f>VLOOKUP(S427,'Acct Unit'!D:F,3,FALSE)</f>
        <v>10</v>
      </c>
      <c r="V427" s="7" t="s">
        <v>8</v>
      </c>
      <c r="W427" s="7" t="s">
        <v>14</v>
      </c>
      <c r="X427" s="23" t="s">
        <v>435</v>
      </c>
      <c r="Y427" s="2"/>
    </row>
    <row r="428" spans="1:25" ht="18.95" hidden="1" customHeight="1" x14ac:dyDescent="0.25">
      <c r="A428" s="17">
        <v>522</v>
      </c>
      <c r="B428" s="38">
        <v>806522</v>
      </c>
      <c r="C428" s="16" t="s">
        <v>436</v>
      </c>
      <c r="D428" s="199">
        <v>2812</v>
      </c>
      <c r="E428" s="21" t="s">
        <v>789</v>
      </c>
      <c r="F428" s="35">
        <v>611</v>
      </c>
      <c r="G428" s="35">
        <v>610</v>
      </c>
      <c r="H428" s="35" t="s">
        <v>2336</v>
      </c>
      <c r="I428" s="35" t="s">
        <v>2648</v>
      </c>
      <c r="J428" s="183"/>
      <c r="K428" s="183"/>
      <c r="L428" s="187"/>
      <c r="M428" s="185">
        <v>-271127.09000000003</v>
      </c>
      <c r="N428" s="174">
        <v>522</v>
      </c>
      <c r="O428" s="174"/>
      <c r="P428" s="7" t="s">
        <v>164</v>
      </c>
      <c r="Q428" s="7" t="s">
        <v>214</v>
      </c>
      <c r="R428" s="7" t="s">
        <v>8</v>
      </c>
      <c r="S428" s="7">
        <v>10452</v>
      </c>
      <c r="T428" t="str">
        <f>VLOOKUP(S428,'Acct Unit'!D:E,2,FALSE)</f>
        <v>Development Office -PA</v>
      </c>
      <c r="U428">
        <f>VLOOKUP(S428,'Acct Unit'!D:F,3,FALSE)</f>
        <v>80</v>
      </c>
      <c r="V428" s="7" t="s">
        <v>8</v>
      </c>
      <c r="W428" s="7" t="s">
        <v>14</v>
      </c>
      <c r="X428" s="23" t="s">
        <v>287</v>
      </c>
      <c r="Y428" s="2"/>
    </row>
    <row r="429" spans="1:25" ht="18.95" hidden="1" customHeight="1" x14ac:dyDescent="0.25">
      <c r="A429" s="17">
        <v>524</v>
      </c>
      <c r="B429" s="38">
        <v>806524</v>
      </c>
      <c r="C429" s="16" t="s">
        <v>437</v>
      </c>
      <c r="D429" s="199">
        <v>2812</v>
      </c>
      <c r="E429" s="21" t="s">
        <v>790</v>
      </c>
      <c r="F429" s="35">
        <v>611</v>
      </c>
      <c r="G429" s="35">
        <v>610</v>
      </c>
      <c r="H429" s="35" t="s">
        <v>2361</v>
      </c>
      <c r="I429" s="35" t="s">
        <v>2648</v>
      </c>
      <c r="J429" s="183"/>
      <c r="K429" s="183"/>
      <c r="L429" s="187"/>
      <c r="M429" s="185">
        <v>-25912.400000000001</v>
      </c>
      <c r="N429" s="174">
        <v>524</v>
      </c>
      <c r="O429" s="174"/>
      <c r="P429" s="7" t="s">
        <v>16</v>
      </c>
      <c r="Q429" s="7" t="s">
        <v>17</v>
      </c>
      <c r="R429" s="7" t="s">
        <v>23</v>
      </c>
      <c r="S429" s="7">
        <v>20206</v>
      </c>
      <c r="T429" t="str">
        <f>VLOOKUP(S429,'Acct Unit'!D:E,2,FALSE)</f>
        <v>Cancer Center - C1 -TB</v>
      </c>
      <c r="U429">
        <f>VLOOKUP(S429,'Acct Unit'!D:F,3,FALSE)</f>
        <v>10</v>
      </c>
      <c r="V429" s="7" t="s">
        <v>23</v>
      </c>
      <c r="W429" s="7" t="s">
        <v>14</v>
      </c>
      <c r="X429" s="23" t="s">
        <v>438</v>
      </c>
      <c r="Y429" s="2"/>
    </row>
    <row r="430" spans="1:25" ht="18.95" hidden="1" customHeight="1" x14ac:dyDescent="0.25">
      <c r="A430" s="17">
        <v>530</v>
      </c>
      <c r="B430" s="38">
        <v>806530</v>
      </c>
      <c r="C430" s="16" t="s">
        <v>447</v>
      </c>
      <c r="D430" s="199">
        <v>2812</v>
      </c>
      <c r="E430" s="21" t="s">
        <v>448</v>
      </c>
      <c r="F430" s="35">
        <v>611</v>
      </c>
      <c r="G430" s="35">
        <v>610</v>
      </c>
      <c r="H430" s="35" t="s">
        <v>2350</v>
      </c>
      <c r="I430" s="35" t="s">
        <v>2648</v>
      </c>
      <c r="J430" s="183"/>
      <c r="K430" s="183"/>
      <c r="L430" s="187"/>
      <c r="M430" s="185">
        <v>-53359.47</v>
      </c>
      <c r="N430" s="174">
        <v>530</v>
      </c>
      <c r="O430" s="174"/>
      <c r="P430" s="7" t="s">
        <v>48</v>
      </c>
      <c r="Q430" s="7" t="s">
        <v>49</v>
      </c>
      <c r="R430" s="7" t="s">
        <v>8</v>
      </c>
      <c r="S430" s="7">
        <v>15900</v>
      </c>
      <c r="T430" t="str">
        <f>VLOOKUP(S430,'Acct Unit'!D:E,2,FALSE)</f>
        <v>Admin Educ Center -TB</v>
      </c>
      <c r="U430">
        <f>VLOOKUP(S430,'Acct Unit'!D:F,3,FALSE)</f>
        <v>10</v>
      </c>
      <c r="V430" s="7" t="s">
        <v>8</v>
      </c>
      <c r="W430" s="7" t="s">
        <v>14</v>
      </c>
      <c r="X430" s="23" t="s">
        <v>449</v>
      </c>
      <c r="Y430" s="2"/>
    </row>
    <row r="431" spans="1:25" ht="18.95" hidden="1" customHeight="1" x14ac:dyDescent="0.25">
      <c r="A431" s="17">
        <v>534</v>
      </c>
      <c r="B431" s="38">
        <v>806534</v>
      </c>
      <c r="C431" s="16" t="s">
        <v>450</v>
      </c>
      <c r="D431" s="199">
        <v>2812</v>
      </c>
      <c r="E431" s="17" t="s">
        <v>794</v>
      </c>
      <c r="F431" s="35">
        <v>611</v>
      </c>
      <c r="G431" s="35">
        <v>610</v>
      </c>
      <c r="H431" s="35" t="s">
        <v>2348</v>
      </c>
      <c r="I431" s="35" t="s">
        <v>2648</v>
      </c>
      <c r="J431" s="183"/>
      <c r="K431" s="183"/>
      <c r="L431" s="187"/>
      <c r="M431" s="185">
        <v>-19504.099999999999</v>
      </c>
      <c r="N431" s="174">
        <v>534</v>
      </c>
      <c r="O431" s="174"/>
      <c r="P431" s="7" t="s">
        <v>160</v>
      </c>
      <c r="Q431" s="7" t="s">
        <v>161</v>
      </c>
      <c r="R431" s="7" t="s">
        <v>8</v>
      </c>
      <c r="S431" s="7">
        <v>15410</v>
      </c>
      <c r="T431" t="str">
        <f>VLOOKUP(S431,'Acct Unit'!D:E,2,FALSE)</f>
        <v>Volunteers -TB</v>
      </c>
      <c r="U431">
        <f>VLOOKUP(S431,'Acct Unit'!D:F,3,FALSE)</f>
        <v>10</v>
      </c>
      <c r="V431" s="7" t="s">
        <v>8</v>
      </c>
      <c r="W431" s="7" t="s">
        <v>14</v>
      </c>
      <c r="X431" s="23" t="s">
        <v>451</v>
      </c>
      <c r="Y431" s="2"/>
    </row>
    <row r="432" spans="1:25" ht="18.95" hidden="1" customHeight="1" x14ac:dyDescent="0.25">
      <c r="A432" s="17">
        <v>536</v>
      </c>
      <c r="B432" s="38">
        <v>806536</v>
      </c>
      <c r="C432" s="18"/>
      <c r="D432" s="199">
        <v>2812</v>
      </c>
      <c r="E432" s="17" t="s">
        <v>795</v>
      </c>
      <c r="F432" s="35">
        <v>611</v>
      </c>
      <c r="G432" s="35">
        <v>610</v>
      </c>
      <c r="H432" s="35" t="s">
        <v>2383</v>
      </c>
      <c r="I432" s="35" t="s">
        <v>2648</v>
      </c>
      <c r="J432" s="183"/>
      <c r="K432" s="183"/>
      <c r="L432" s="187"/>
      <c r="M432" s="185">
        <v>-47221.48</v>
      </c>
      <c r="N432" s="174">
        <v>536</v>
      </c>
      <c r="O432" s="174"/>
      <c r="P432" s="18" t="s">
        <v>78</v>
      </c>
      <c r="Q432" s="18"/>
      <c r="R432" s="18" t="s">
        <v>23</v>
      </c>
      <c r="S432" s="7">
        <v>24015</v>
      </c>
      <c r="T432" t="str">
        <f>VLOOKUP(S432,'Acct Unit'!D:E,2,FALSE)</f>
        <v>OB/GYN Outpatient Paley -TB</v>
      </c>
      <c r="U432">
        <f>VLOOKUP(S432,'Acct Unit'!D:F,3,FALSE)</f>
        <v>10</v>
      </c>
      <c r="V432" s="18" t="s">
        <v>23</v>
      </c>
      <c r="W432" s="18"/>
      <c r="X432" s="18"/>
      <c r="Y432" s="2"/>
    </row>
    <row r="433" spans="1:25" ht="18.95" hidden="1" customHeight="1" x14ac:dyDescent="0.25">
      <c r="A433" s="17">
        <v>537</v>
      </c>
      <c r="B433" s="38">
        <v>806537</v>
      </c>
      <c r="C433" s="17"/>
      <c r="D433" s="199">
        <v>2812</v>
      </c>
      <c r="E433" s="17" t="s">
        <v>926</v>
      </c>
      <c r="F433" s="35">
        <v>611</v>
      </c>
      <c r="G433" s="35">
        <v>610</v>
      </c>
      <c r="H433" s="35" t="s">
        <v>2336</v>
      </c>
      <c r="I433" s="35" t="s">
        <v>2648</v>
      </c>
      <c r="J433" s="183"/>
      <c r="K433" s="183"/>
      <c r="L433" s="187"/>
      <c r="M433" s="185">
        <v>-5705</v>
      </c>
      <c r="N433" s="174">
        <v>537</v>
      </c>
      <c r="O433" s="174"/>
      <c r="P433" s="18" t="s">
        <v>164</v>
      </c>
      <c r="Q433" s="18"/>
      <c r="R433" s="18" t="s">
        <v>8</v>
      </c>
      <c r="S433" s="7">
        <v>10452</v>
      </c>
      <c r="T433" t="str">
        <f>VLOOKUP(S433,'Acct Unit'!D:E,2,FALSE)</f>
        <v>Development Office -PA</v>
      </c>
      <c r="U433">
        <f>VLOOKUP(S433,'Acct Unit'!D:F,3,FALSE)</f>
        <v>80</v>
      </c>
      <c r="V433" s="18" t="s">
        <v>8</v>
      </c>
      <c r="W433" s="17"/>
      <c r="X433" s="182"/>
      <c r="Y433" s="2"/>
    </row>
    <row r="434" spans="1:25" ht="18.95" hidden="1" customHeight="1" x14ac:dyDescent="0.25">
      <c r="A434" s="17">
        <v>540</v>
      </c>
      <c r="B434" s="38">
        <v>806540</v>
      </c>
      <c r="C434" s="16" t="s">
        <v>452</v>
      </c>
      <c r="D434" s="199">
        <v>2812</v>
      </c>
      <c r="E434" s="21" t="s">
        <v>796</v>
      </c>
      <c r="F434" s="35">
        <v>611</v>
      </c>
      <c r="G434" s="35">
        <v>610</v>
      </c>
      <c r="H434" s="35" t="s">
        <v>2361</v>
      </c>
      <c r="I434" s="35" t="s">
        <v>2648</v>
      </c>
      <c r="J434" s="183"/>
      <c r="K434" s="183"/>
      <c r="L434" s="187"/>
      <c r="M434" s="185">
        <v>-44831.35</v>
      </c>
      <c r="N434" s="174">
        <v>540</v>
      </c>
      <c r="O434" s="174"/>
      <c r="P434" s="7" t="s">
        <v>16</v>
      </c>
      <c r="Q434" s="7" t="s">
        <v>17</v>
      </c>
      <c r="R434" s="7" t="s">
        <v>8</v>
      </c>
      <c r="S434" s="7">
        <v>20206</v>
      </c>
      <c r="T434" t="str">
        <f>VLOOKUP(S434,'Acct Unit'!D:E,2,FALSE)</f>
        <v>Cancer Center - C1 -TB</v>
      </c>
      <c r="U434">
        <f>VLOOKUP(S434,'Acct Unit'!D:F,3,FALSE)</f>
        <v>10</v>
      </c>
      <c r="V434" s="7" t="s">
        <v>8</v>
      </c>
      <c r="W434" s="7" t="s">
        <v>14</v>
      </c>
      <c r="X434" s="23" t="s">
        <v>453</v>
      </c>
      <c r="Y434" s="2"/>
    </row>
    <row r="435" spans="1:25" ht="18.95" hidden="1" customHeight="1" x14ac:dyDescent="0.25">
      <c r="A435" s="17">
        <v>541</v>
      </c>
      <c r="B435" s="38">
        <v>806541</v>
      </c>
      <c r="C435" s="17"/>
      <c r="D435" s="199">
        <v>2812</v>
      </c>
      <c r="E435" s="21" t="s">
        <v>685</v>
      </c>
      <c r="F435" s="35">
        <v>611</v>
      </c>
      <c r="G435" s="35">
        <v>610</v>
      </c>
      <c r="H435" s="35" t="s">
        <v>2336</v>
      </c>
      <c r="I435" s="35" t="s">
        <v>2648</v>
      </c>
      <c r="J435" s="183"/>
      <c r="K435" s="183"/>
      <c r="L435" s="187"/>
      <c r="M435" s="185">
        <v>-5595</v>
      </c>
      <c r="N435" s="174">
        <v>541</v>
      </c>
      <c r="O435" s="174"/>
      <c r="P435" s="18" t="s">
        <v>164</v>
      </c>
      <c r="Q435" s="18"/>
      <c r="R435" s="18" t="s">
        <v>8</v>
      </c>
      <c r="S435" s="7">
        <v>10452</v>
      </c>
      <c r="T435" t="str">
        <f>VLOOKUP(S435,'Acct Unit'!D:E,2,FALSE)</f>
        <v>Development Office -PA</v>
      </c>
      <c r="U435">
        <f>VLOOKUP(S435,'Acct Unit'!D:F,3,FALSE)</f>
        <v>80</v>
      </c>
      <c r="V435" s="18" t="s">
        <v>8</v>
      </c>
      <c r="W435" s="17"/>
      <c r="X435" s="17"/>
      <c r="Y435" s="2"/>
    </row>
    <row r="436" spans="1:25" ht="18.95" hidden="1" customHeight="1" x14ac:dyDescent="0.25">
      <c r="A436" s="17">
        <v>542</v>
      </c>
      <c r="B436" s="38">
        <v>806542</v>
      </c>
      <c r="C436" s="17"/>
      <c r="D436" s="199">
        <v>2812</v>
      </c>
      <c r="E436" s="21" t="s">
        <v>925</v>
      </c>
      <c r="F436" s="35">
        <v>611</v>
      </c>
      <c r="G436" s="35">
        <v>610</v>
      </c>
      <c r="H436" s="35" t="s">
        <v>2336</v>
      </c>
      <c r="I436" s="35" t="s">
        <v>2648</v>
      </c>
      <c r="J436" s="183"/>
      <c r="K436" s="183"/>
      <c r="L436" s="187"/>
      <c r="M436" s="185">
        <v>-18613.759999999998</v>
      </c>
      <c r="N436" s="174">
        <v>542</v>
      </c>
      <c r="O436" s="174"/>
      <c r="P436" s="18" t="s">
        <v>164</v>
      </c>
      <c r="Q436" s="18"/>
      <c r="R436" s="18" t="s">
        <v>8</v>
      </c>
      <c r="S436" s="7">
        <v>10452</v>
      </c>
      <c r="T436" t="str">
        <f>VLOOKUP(S436,'Acct Unit'!D:E,2,FALSE)</f>
        <v>Development Office -PA</v>
      </c>
      <c r="U436">
        <f>VLOOKUP(S436,'Acct Unit'!D:F,3,FALSE)</f>
        <v>80</v>
      </c>
      <c r="V436" s="18" t="s">
        <v>8</v>
      </c>
      <c r="W436" s="17"/>
      <c r="X436" s="17"/>
      <c r="Y436" s="2"/>
    </row>
    <row r="437" spans="1:25" ht="18.95" hidden="1" customHeight="1" x14ac:dyDescent="0.25">
      <c r="A437" s="17">
        <v>543</v>
      </c>
      <c r="B437" s="38">
        <v>806543</v>
      </c>
      <c r="C437" s="16" t="s">
        <v>454</v>
      </c>
      <c r="D437" s="199">
        <v>2812</v>
      </c>
      <c r="E437" s="21" t="s">
        <v>797</v>
      </c>
      <c r="F437" s="35">
        <v>611</v>
      </c>
      <c r="G437" s="35">
        <v>610</v>
      </c>
      <c r="H437" s="35" t="s">
        <v>2364</v>
      </c>
      <c r="I437" s="35" t="s">
        <v>2648</v>
      </c>
      <c r="J437" s="183"/>
      <c r="K437" s="183"/>
      <c r="L437" s="187"/>
      <c r="M437" s="185">
        <v>-121763.98</v>
      </c>
      <c r="N437" s="174">
        <v>543</v>
      </c>
      <c r="O437" s="174"/>
      <c r="P437" s="7" t="s">
        <v>146</v>
      </c>
      <c r="Q437" s="7" t="s">
        <v>147</v>
      </c>
      <c r="R437" s="7" t="s">
        <v>23</v>
      </c>
      <c r="S437" s="7">
        <v>20700</v>
      </c>
      <c r="T437" t="str">
        <f>VLOOKUP(S437,'Acct Unit'!D:E,2,FALSE)</f>
        <v>Outpatient - Dental -TB</v>
      </c>
      <c r="U437">
        <f>VLOOKUP(S437,'Acct Unit'!D:F,3,FALSE)</f>
        <v>10</v>
      </c>
      <c r="V437" s="7" t="s">
        <v>23</v>
      </c>
      <c r="W437" s="7" t="s">
        <v>14</v>
      </c>
      <c r="X437" s="24" t="s">
        <v>455</v>
      </c>
      <c r="Y437" s="2"/>
    </row>
    <row r="438" spans="1:25" ht="18.95" hidden="1" customHeight="1" x14ac:dyDescent="0.25">
      <c r="A438" s="17">
        <v>547</v>
      </c>
      <c r="B438" s="38">
        <v>806547</v>
      </c>
      <c r="C438" s="16" t="s">
        <v>456</v>
      </c>
      <c r="D438" s="199">
        <v>2812</v>
      </c>
      <c r="E438" s="17" t="s">
        <v>798</v>
      </c>
      <c r="F438" s="35">
        <v>611</v>
      </c>
      <c r="G438" s="35">
        <v>610</v>
      </c>
      <c r="H438" s="35" t="s">
        <v>2382</v>
      </c>
      <c r="I438" s="35" t="s">
        <v>2648</v>
      </c>
      <c r="J438" s="183"/>
      <c r="K438" s="183"/>
      <c r="L438" s="187"/>
      <c r="M438" s="185">
        <v>-8214.7000000000007</v>
      </c>
      <c r="N438" s="174">
        <v>547</v>
      </c>
      <c r="O438" s="174"/>
      <c r="P438" s="7" t="s">
        <v>127</v>
      </c>
      <c r="Q438" s="7" t="s">
        <v>128</v>
      </c>
      <c r="R438" s="7" t="s">
        <v>23</v>
      </c>
      <c r="S438" s="7">
        <v>24001</v>
      </c>
      <c r="T438" t="str">
        <f>VLOOKUP(S438,'Acct Unit'!D:E,2,FALSE)</f>
        <v>Pediatric Administration -TB</v>
      </c>
      <c r="U438">
        <f>VLOOKUP(S438,'Acct Unit'!D:F,3,FALSE)</f>
        <v>10</v>
      </c>
      <c r="V438" s="7" t="s">
        <v>23</v>
      </c>
      <c r="W438" s="7" t="s">
        <v>14</v>
      </c>
      <c r="X438" s="7" t="s">
        <v>457</v>
      </c>
      <c r="Y438" s="2"/>
    </row>
    <row r="439" spans="1:25" ht="18.95" hidden="1" customHeight="1" x14ac:dyDescent="0.25">
      <c r="A439" s="17">
        <v>550</v>
      </c>
      <c r="B439" s="38">
        <v>806550</v>
      </c>
      <c r="C439" s="17"/>
      <c r="D439" s="199">
        <v>2812</v>
      </c>
      <c r="E439" s="17" t="s">
        <v>924</v>
      </c>
      <c r="F439" s="35">
        <v>611</v>
      </c>
      <c r="G439" s="35">
        <v>610</v>
      </c>
      <c r="H439" s="35" t="s">
        <v>2336</v>
      </c>
      <c r="I439" s="35" t="s">
        <v>2648</v>
      </c>
      <c r="J439" s="183"/>
      <c r="K439" s="183"/>
      <c r="L439" s="187"/>
      <c r="M439" s="185">
        <v>-10724.68</v>
      </c>
      <c r="N439" s="174">
        <v>550</v>
      </c>
      <c r="O439" s="174"/>
      <c r="P439" s="18" t="s">
        <v>164</v>
      </c>
      <c r="Q439" s="18"/>
      <c r="R439" s="18" t="s">
        <v>8</v>
      </c>
      <c r="S439" s="7">
        <v>10452</v>
      </c>
      <c r="T439" t="str">
        <f>VLOOKUP(S439,'Acct Unit'!D:E,2,FALSE)</f>
        <v>Development Office -PA</v>
      </c>
      <c r="U439">
        <f>VLOOKUP(S439,'Acct Unit'!D:F,3,FALSE)</f>
        <v>80</v>
      </c>
      <c r="V439" s="18" t="s">
        <v>8</v>
      </c>
      <c r="W439" s="17"/>
      <c r="X439" s="17"/>
      <c r="Y439" s="2"/>
    </row>
    <row r="440" spans="1:25" ht="18.95" hidden="1" customHeight="1" x14ac:dyDescent="0.25">
      <c r="A440" s="17">
        <v>551</v>
      </c>
      <c r="B440" s="38">
        <v>806551</v>
      </c>
      <c r="C440" s="16" t="s">
        <v>458</v>
      </c>
      <c r="D440" s="199">
        <v>2812</v>
      </c>
      <c r="E440" s="17" t="s">
        <v>799</v>
      </c>
      <c r="F440" s="35">
        <v>611</v>
      </c>
      <c r="G440" s="35">
        <v>610</v>
      </c>
      <c r="H440" s="35" t="s">
        <v>2383</v>
      </c>
      <c r="I440" s="35" t="s">
        <v>2648</v>
      </c>
      <c r="J440" s="183"/>
      <c r="K440" s="183"/>
      <c r="L440" s="187"/>
      <c r="M440" s="185">
        <v>-82981.039999999994</v>
      </c>
      <c r="N440" s="174">
        <v>551</v>
      </c>
      <c r="O440" s="174"/>
      <c r="P440" s="7" t="s">
        <v>78</v>
      </c>
      <c r="Q440" s="7" t="s">
        <v>79</v>
      </c>
      <c r="R440" s="7" t="s">
        <v>23</v>
      </c>
      <c r="S440" s="7">
        <v>24015</v>
      </c>
      <c r="T440" t="str">
        <f>VLOOKUP(S440,'Acct Unit'!D:E,2,FALSE)</f>
        <v>OB/GYN Outpatient Paley -TB</v>
      </c>
      <c r="U440">
        <f>VLOOKUP(S440,'Acct Unit'!D:F,3,FALSE)</f>
        <v>10</v>
      </c>
      <c r="V440" s="7" t="s">
        <v>23</v>
      </c>
      <c r="W440" s="7" t="s">
        <v>14</v>
      </c>
      <c r="X440" s="23" t="s">
        <v>459</v>
      </c>
      <c r="Y440" s="2"/>
    </row>
    <row r="441" spans="1:25" ht="18.95" hidden="1" customHeight="1" x14ac:dyDescent="0.25">
      <c r="A441" s="17">
        <v>558</v>
      </c>
      <c r="B441" s="38">
        <v>806558</v>
      </c>
      <c r="C441" s="16" t="s">
        <v>460</v>
      </c>
      <c r="D441" s="199">
        <v>2812</v>
      </c>
      <c r="E441" s="17" t="s">
        <v>800</v>
      </c>
      <c r="F441" s="35">
        <v>611</v>
      </c>
      <c r="G441" s="35">
        <v>610</v>
      </c>
      <c r="H441" s="35" t="s">
        <v>2337</v>
      </c>
      <c r="I441" s="35" t="s">
        <v>2648</v>
      </c>
      <c r="J441" s="183"/>
      <c r="K441" s="183"/>
      <c r="L441" s="187"/>
      <c r="M441" s="185">
        <v>-22485.47</v>
      </c>
      <c r="N441" s="174">
        <v>558</v>
      </c>
      <c r="O441" s="174"/>
      <c r="P441" s="7" t="s">
        <v>462</v>
      </c>
      <c r="Q441" s="7" t="s">
        <v>463</v>
      </c>
      <c r="R441" s="7" t="s">
        <v>23</v>
      </c>
      <c r="S441" s="7">
        <v>10101</v>
      </c>
      <c r="T441" t="str">
        <f>VLOOKUP(S441,'Acct Unit'!D:E,2,FALSE)</f>
        <v>Administration -TB</v>
      </c>
      <c r="U441">
        <f>VLOOKUP(S441,'Acct Unit'!D:F,3,FALSE)</f>
        <v>10</v>
      </c>
      <c r="V441" s="7" t="s">
        <v>23</v>
      </c>
      <c r="W441" s="7" t="s">
        <v>14</v>
      </c>
      <c r="X441" s="24" t="s">
        <v>461</v>
      </c>
      <c r="Y441" s="2"/>
    </row>
    <row r="442" spans="1:25" ht="18.95" hidden="1" customHeight="1" x14ac:dyDescent="0.25">
      <c r="A442" s="17">
        <v>559</v>
      </c>
      <c r="B442" s="38">
        <v>806559</v>
      </c>
      <c r="C442" s="16" t="s">
        <v>464</v>
      </c>
      <c r="D442" s="199">
        <v>2812</v>
      </c>
      <c r="E442" s="21" t="s">
        <v>686</v>
      </c>
      <c r="F442" s="35">
        <v>611</v>
      </c>
      <c r="G442" s="35">
        <v>610</v>
      </c>
      <c r="H442" s="35" t="s">
        <v>2336</v>
      </c>
      <c r="I442" s="35" t="s">
        <v>2648</v>
      </c>
      <c r="J442" s="183"/>
      <c r="K442" s="183"/>
      <c r="L442" s="187"/>
      <c r="M442" s="185">
        <v>-17471.27</v>
      </c>
      <c r="N442" s="174">
        <v>559</v>
      </c>
      <c r="O442" s="174"/>
      <c r="P442" s="7" t="s">
        <v>164</v>
      </c>
      <c r="Q442" s="7" t="s">
        <v>214</v>
      </c>
      <c r="R442" s="7" t="s">
        <v>8</v>
      </c>
      <c r="S442" s="7">
        <v>10452</v>
      </c>
      <c r="T442" t="str">
        <f>VLOOKUP(S442,'Acct Unit'!D:E,2,FALSE)</f>
        <v>Development Office -PA</v>
      </c>
      <c r="U442">
        <f>VLOOKUP(S442,'Acct Unit'!D:F,3,FALSE)</f>
        <v>80</v>
      </c>
      <c r="V442" s="7" t="s">
        <v>8</v>
      </c>
      <c r="W442" s="7" t="s">
        <v>14</v>
      </c>
      <c r="X442" s="23" t="s">
        <v>465</v>
      </c>
      <c r="Y442" s="2"/>
    </row>
    <row r="443" spans="1:25" ht="18.95" hidden="1" customHeight="1" x14ac:dyDescent="0.25">
      <c r="A443" s="17">
        <v>560</v>
      </c>
      <c r="B443" s="38">
        <v>806560</v>
      </c>
      <c r="C443" s="16" t="s">
        <v>466</v>
      </c>
      <c r="D443" s="199">
        <v>2812</v>
      </c>
      <c r="E443" s="17" t="s">
        <v>801</v>
      </c>
      <c r="F443" s="35">
        <v>611</v>
      </c>
      <c r="G443" s="35">
        <v>610</v>
      </c>
      <c r="H443" s="35" t="s">
        <v>2368</v>
      </c>
      <c r="I443" s="35" t="s">
        <v>2648</v>
      </c>
      <c r="J443" s="183"/>
      <c r="K443" s="183"/>
      <c r="L443" s="187"/>
      <c r="M443" s="185">
        <v>-802.71</v>
      </c>
      <c r="N443" s="174">
        <v>560</v>
      </c>
      <c r="O443" s="174"/>
      <c r="P443" s="7" t="s">
        <v>468</v>
      </c>
      <c r="Q443" s="7" t="s">
        <v>469</v>
      </c>
      <c r="R443" s="7" t="s">
        <v>8</v>
      </c>
      <c r="S443" s="7">
        <v>21700</v>
      </c>
      <c r="T443" t="str">
        <f>VLOOKUP(S443,'Acct Unit'!D:E,2,FALSE)</f>
        <v>Gastroenterology -TB</v>
      </c>
      <c r="U443">
        <f>VLOOKUP(S443,'Acct Unit'!D:F,3,FALSE)</f>
        <v>10</v>
      </c>
      <c r="V443" s="7" t="s">
        <v>8</v>
      </c>
      <c r="W443" s="7" t="s">
        <v>14</v>
      </c>
      <c r="X443" s="23" t="s">
        <v>467</v>
      </c>
      <c r="Y443" s="2"/>
    </row>
    <row r="444" spans="1:25" ht="18.95" hidden="1" customHeight="1" x14ac:dyDescent="0.25">
      <c r="A444" s="17">
        <v>562</v>
      </c>
      <c r="B444" s="38">
        <v>806562</v>
      </c>
      <c r="C444" s="17"/>
      <c r="D444" s="199">
        <v>2812</v>
      </c>
      <c r="E444" s="17" t="s">
        <v>954</v>
      </c>
      <c r="F444" s="35">
        <v>611</v>
      </c>
      <c r="G444" s="35">
        <v>610</v>
      </c>
      <c r="H444" s="35" t="s">
        <v>2336</v>
      </c>
      <c r="I444" s="35" t="s">
        <v>2648</v>
      </c>
      <c r="J444" s="183"/>
      <c r="K444" s="183"/>
      <c r="L444" s="187"/>
      <c r="M444" s="185">
        <v>-74481.509999999995</v>
      </c>
      <c r="N444" s="174">
        <v>562</v>
      </c>
      <c r="O444" s="174"/>
      <c r="P444" s="18" t="s">
        <v>164</v>
      </c>
      <c r="Q444" s="18"/>
      <c r="R444" s="18" t="s">
        <v>8</v>
      </c>
      <c r="S444" s="7">
        <v>10452</v>
      </c>
      <c r="T444" t="str">
        <f>VLOOKUP(S444,'Acct Unit'!D:E,2,FALSE)</f>
        <v>Development Office -PA</v>
      </c>
      <c r="U444">
        <f>VLOOKUP(S444,'Acct Unit'!D:F,3,FALSE)</f>
        <v>80</v>
      </c>
      <c r="V444" s="18" t="s">
        <v>8</v>
      </c>
      <c r="W444" s="17"/>
      <c r="X444" s="17"/>
      <c r="Y444" s="2"/>
    </row>
    <row r="445" spans="1:25" ht="18.95" hidden="1" customHeight="1" x14ac:dyDescent="0.25">
      <c r="A445" s="17">
        <v>563</v>
      </c>
      <c r="B445" s="38">
        <v>806563</v>
      </c>
      <c r="C445" s="17"/>
      <c r="D445" s="199">
        <v>2812</v>
      </c>
      <c r="E445" s="17" t="s">
        <v>929</v>
      </c>
      <c r="F445" s="35">
        <v>611</v>
      </c>
      <c r="G445" s="35">
        <v>610</v>
      </c>
      <c r="H445" s="35" t="s">
        <v>2336</v>
      </c>
      <c r="I445" s="35" t="s">
        <v>2648</v>
      </c>
      <c r="J445" s="183"/>
      <c r="K445" s="183"/>
      <c r="L445" s="187"/>
      <c r="M445" s="185">
        <v>-7700</v>
      </c>
      <c r="N445" s="174">
        <v>563</v>
      </c>
      <c r="O445" s="174"/>
      <c r="P445" s="18" t="s">
        <v>164</v>
      </c>
      <c r="Q445" s="18"/>
      <c r="R445" s="22" t="s">
        <v>8</v>
      </c>
      <c r="S445" s="20">
        <v>10452</v>
      </c>
      <c r="T445" t="str">
        <f>VLOOKUP(S445,'Acct Unit'!D:E,2,FALSE)</f>
        <v>Development Office -PA</v>
      </c>
      <c r="U445">
        <f>VLOOKUP(S445,'Acct Unit'!D:F,3,FALSE)</f>
        <v>80</v>
      </c>
      <c r="V445" s="22" t="s">
        <v>8</v>
      </c>
      <c r="W445" s="13"/>
      <c r="X445" s="13"/>
      <c r="Y445" s="2"/>
    </row>
    <row r="446" spans="1:25" ht="18.95" hidden="1" customHeight="1" x14ac:dyDescent="0.25">
      <c r="A446" s="12">
        <v>567</v>
      </c>
      <c r="B446" s="38">
        <v>806567</v>
      </c>
      <c r="C446" s="13"/>
      <c r="D446" s="199">
        <v>2812</v>
      </c>
      <c r="E446" s="12" t="s">
        <v>927</v>
      </c>
      <c r="F446" s="35">
        <v>611</v>
      </c>
      <c r="G446" s="37">
        <v>610</v>
      </c>
      <c r="H446" s="35" t="s">
        <v>2336</v>
      </c>
      <c r="I446" s="35" t="s">
        <v>2648</v>
      </c>
      <c r="J446" s="187"/>
      <c r="K446" s="187"/>
      <c r="L446" s="187"/>
      <c r="M446" s="185">
        <v>-30097.4</v>
      </c>
      <c r="N446" s="174">
        <v>567</v>
      </c>
      <c r="O446" s="174"/>
      <c r="P446" s="205" t="s">
        <v>164</v>
      </c>
      <c r="Q446" s="22"/>
      <c r="R446" s="22" t="s">
        <v>8</v>
      </c>
      <c r="S446" s="20">
        <v>10452</v>
      </c>
      <c r="T446" t="str">
        <f>VLOOKUP(S446,'Acct Unit'!D:E,2,FALSE)</f>
        <v>Development Office -PA</v>
      </c>
      <c r="U446">
        <f>VLOOKUP(S446,'Acct Unit'!D:F,3,FALSE)</f>
        <v>80</v>
      </c>
      <c r="V446" s="22" t="s">
        <v>8</v>
      </c>
      <c r="W446" s="13"/>
      <c r="X446" s="13"/>
      <c r="Y446" s="2"/>
    </row>
    <row r="447" spans="1:25" ht="18.95" hidden="1" customHeight="1" x14ac:dyDescent="0.25">
      <c r="A447" s="12">
        <v>569</v>
      </c>
      <c r="B447" s="38">
        <v>806569</v>
      </c>
      <c r="C447" s="13"/>
      <c r="D447" s="199">
        <v>2812</v>
      </c>
      <c r="E447" s="12" t="s">
        <v>928</v>
      </c>
      <c r="F447" s="35">
        <v>611</v>
      </c>
      <c r="G447" s="37">
        <v>610</v>
      </c>
      <c r="H447" s="35" t="s">
        <v>2336</v>
      </c>
      <c r="I447" s="35" t="s">
        <v>2648</v>
      </c>
      <c r="J447" s="187"/>
      <c r="K447" s="187"/>
      <c r="L447" s="187"/>
      <c r="M447" s="185">
        <v>-35108</v>
      </c>
      <c r="N447" s="174">
        <v>569</v>
      </c>
      <c r="O447" s="174"/>
      <c r="P447" s="205" t="s">
        <v>164</v>
      </c>
      <c r="Q447" s="22"/>
      <c r="R447" s="18" t="s">
        <v>8</v>
      </c>
      <c r="S447" s="7">
        <v>10452</v>
      </c>
      <c r="T447" t="str">
        <f>VLOOKUP(S447,'Acct Unit'!D:E,2,FALSE)</f>
        <v>Development Office -PA</v>
      </c>
      <c r="U447">
        <f>VLOOKUP(S447,'Acct Unit'!D:F,3,FALSE)</f>
        <v>80</v>
      </c>
      <c r="V447" s="18" t="s">
        <v>8</v>
      </c>
      <c r="W447" s="13"/>
      <c r="X447" s="13"/>
      <c r="Y447" s="2"/>
    </row>
    <row r="448" spans="1:25" ht="18.95" hidden="1" customHeight="1" x14ac:dyDescent="0.25">
      <c r="A448" s="12">
        <v>570</v>
      </c>
      <c r="B448" s="38">
        <v>806570</v>
      </c>
      <c r="C448" s="13"/>
      <c r="D448" s="199">
        <v>2812</v>
      </c>
      <c r="E448" s="12" t="s">
        <v>931</v>
      </c>
      <c r="F448" s="35">
        <v>611</v>
      </c>
      <c r="G448" s="35">
        <v>610</v>
      </c>
      <c r="H448" s="35" t="s">
        <v>2336</v>
      </c>
      <c r="I448" s="35" t="s">
        <v>2648</v>
      </c>
      <c r="J448" s="183"/>
      <c r="K448" s="183"/>
      <c r="L448" s="187"/>
      <c r="M448" s="185">
        <v>-24946.75</v>
      </c>
      <c r="N448" s="174">
        <v>570</v>
      </c>
      <c r="O448" s="174"/>
      <c r="P448" s="18" t="s">
        <v>164</v>
      </c>
      <c r="Q448" s="18"/>
      <c r="R448" s="18" t="s">
        <v>8</v>
      </c>
      <c r="S448" s="7">
        <v>10452</v>
      </c>
      <c r="T448" t="str">
        <f>VLOOKUP(S448,'Acct Unit'!D:E,2,FALSE)</f>
        <v>Development Office -PA</v>
      </c>
      <c r="U448">
        <f>VLOOKUP(S448,'Acct Unit'!D:F,3,FALSE)</f>
        <v>80</v>
      </c>
      <c r="V448" s="18" t="s">
        <v>8</v>
      </c>
      <c r="W448" s="13"/>
      <c r="X448" s="13"/>
      <c r="Y448" s="2"/>
    </row>
    <row r="449" spans="1:25" ht="18.95" hidden="1" customHeight="1" x14ac:dyDescent="0.25">
      <c r="A449" s="12">
        <v>572</v>
      </c>
      <c r="B449" s="38">
        <v>806572</v>
      </c>
      <c r="C449" s="13"/>
      <c r="D449" s="199">
        <v>2812</v>
      </c>
      <c r="E449" s="12" t="s">
        <v>930</v>
      </c>
      <c r="F449" s="35">
        <v>611</v>
      </c>
      <c r="G449" s="35">
        <v>610</v>
      </c>
      <c r="H449" s="35" t="s">
        <v>2336</v>
      </c>
      <c r="I449" s="35" t="s">
        <v>2648</v>
      </c>
      <c r="J449" s="183"/>
      <c r="K449" s="183"/>
      <c r="L449" s="187"/>
      <c r="M449" s="185">
        <v>-14523.71</v>
      </c>
      <c r="N449" s="174">
        <v>572</v>
      </c>
      <c r="O449" s="174"/>
      <c r="P449" s="18" t="s">
        <v>164</v>
      </c>
      <c r="Q449" s="18"/>
      <c r="R449" s="18" t="s">
        <v>8</v>
      </c>
      <c r="S449" s="7">
        <v>10452</v>
      </c>
      <c r="T449" t="str">
        <f>VLOOKUP(S449,'Acct Unit'!D:E,2,FALSE)</f>
        <v>Development Office -PA</v>
      </c>
      <c r="U449">
        <f>VLOOKUP(S449,'Acct Unit'!D:F,3,FALSE)</f>
        <v>80</v>
      </c>
      <c r="V449" s="18" t="s">
        <v>8</v>
      </c>
      <c r="W449" s="13"/>
      <c r="X449" s="13"/>
      <c r="Y449" s="2"/>
    </row>
    <row r="450" spans="1:25" ht="18.95" hidden="1" customHeight="1" x14ac:dyDescent="0.25">
      <c r="A450" s="13">
        <v>574</v>
      </c>
      <c r="B450" s="39">
        <v>806574</v>
      </c>
      <c r="C450" s="19" t="s">
        <v>470</v>
      </c>
      <c r="D450" s="199">
        <v>2812</v>
      </c>
      <c r="E450" s="13" t="s">
        <v>802</v>
      </c>
      <c r="F450" s="35">
        <v>611</v>
      </c>
      <c r="G450" s="35">
        <v>610</v>
      </c>
      <c r="H450" s="35" t="s">
        <v>2347</v>
      </c>
      <c r="I450" s="35" t="s">
        <v>2648</v>
      </c>
      <c r="J450" s="183"/>
      <c r="K450" s="183"/>
      <c r="L450" s="187"/>
      <c r="M450" s="185">
        <v>-15444.23</v>
      </c>
      <c r="N450" s="174">
        <v>574</v>
      </c>
      <c r="O450" s="174"/>
      <c r="P450" s="7" t="s">
        <v>473</v>
      </c>
      <c r="Q450" s="7" t="s">
        <v>474</v>
      </c>
      <c r="R450" s="7" t="s">
        <v>8</v>
      </c>
      <c r="S450" s="7">
        <v>15404</v>
      </c>
      <c r="T450" t="str">
        <f>VLOOKUP(S450,'Acct Unit'!D:E,2,FALSE)</f>
        <v>Patient Services -TB</v>
      </c>
      <c r="U450">
        <f>VLOOKUP(S450,'Acct Unit'!D:F,3,FALSE)</f>
        <v>10</v>
      </c>
      <c r="V450" s="7" t="s">
        <v>8</v>
      </c>
      <c r="W450" s="20" t="s">
        <v>471</v>
      </c>
      <c r="X450" s="20" t="s">
        <v>472</v>
      </c>
      <c r="Y450" s="2"/>
    </row>
    <row r="451" spans="1:25" ht="18.95" hidden="1" customHeight="1" x14ac:dyDescent="0.25">
      <c r="A451" s="13">
        <v>576</v>
      </c>
      <c r="B451" s="39">
        <v>806576</v>
      </c>
      <c r="C451" s="19" t="s">
        <v>475</v>
      </c>
      <c r="D451" s="199">
        <v>2812</v>
      </c>
      <c r="E451" s="13" t="s">
        <v>476</v>
      </c>
      <c r="F451" s="35">
        <v>611</v>
      </c>
      <c r="G451" s="35">
        <v>610</v>
      </c>
      <c r="H451" s="35" t="s">
        <v>2387</v>
      </c>
      <c r="I451" s="35" t="s">
        <v>2648</v>
      </c>
      <c r="J451" s="183"/>
      <c r="K451" s="183"/>
      <c r="L451" s="187"/>
      <c r="M451" s="185">
        <v>-145524.54</v>
      </c>
      <c r="N451" s="174">
        <v>576</v>
      </c>
      <c r="O451" s="174"/>
      <c r="P451" s="7" t="s">
        <v>120</v>
      </c>
      <c r="Q451" s="7" t="s">
        <v>121</v>
      </c>
      <c r="R451" s="7" t="s">
        <v>8</v>
      </c>
      <c r="S451" s="7">
        <v>30000</v>
      </c>
      <c r="T451" t="str">
        <f>VLOOKUP(S451,'Acct Unit'!D:E,2,FALSE)</f>
        <v>Nursing Administration -TB</v>
      </c>
      <c r="U451">
        <f>VLOOKUP(S451,'Acct Unit'!D:F,3,FALSE)</f>
        <v>10</v>
      </c>
      <c r="V451" s="7" t="s">
        <v>8</v>
      </c>
      <c r="W451" s="20" t="s">
        <v>14</v>
      </c>
      <c r="X451" s="20" t="s">
        <v>477</v>
      </c>
      <c r="Y451" s="2"/>
    </row>
    <row r="452" spans="1:25" ht="18.95" hidden="1" customHeight="1" x14ac:dyDescent="0.25">
      <c r="A452" s="13">
        <v>578</v>
      </c>
      <c r="B452" s="39">
        <v>806578</v>
      </c>
      <c r="C452" s="19" t="s">
        <v>478</v>
      </c>
      <c r="D452" s="199">
        <v>2812</v>
      </c>
      <c r="E452" s="13" t="s">
        <v>803</v>
      </c>
      <c r="F452" s="35">
        <v>611</v>
      </c>
      <c r="G452" s="35">
        <v>610</v>
      </c>
      <c r="H452" s="35" t="s">
        <v>2387</v>
      </c>
      <c r="I452" s="35" t="s">
        <v>2648</v>
      </c>
      <c r="J452" s="183"/>
      <c r="K452" s="183"/>
      <c r="L452" s="187"/>
      <c r="M452" s="185">
        <v>-15524.19</v>
      </c>
      <c r="N452" s="174">
        <v>578</v>
      </c>
      <c r="O452" s="174"/>
      <c r="P452" s="7" t="s">
        <v>120</v>
      </c>
      <c r="Q452" s="7" t="s">
        <v>121</v>
      </c>
      <c r="R452" s="7" t="s">
        <v>23</v>
      </c>
      <c r="S452" s="7">
        <v>30000</v>
      </c>
      <c r="T452" t="str">
        <f>VLOOKUP(S452,'Acct Unit'!D:E,2,FALSE)</f>
        <v>Nursing Administration -TB</v>
      </c>
      <c r="U452">
        <f>VLOOKUP(S452,'Acct Unit'!D:F,3,FALSE)</f>
        <v>10</v>
      </c>
      <c r="V452" s="7" t="s">
        <v>23</v>
      </c>
      <c r="W452" s="20" t="s">
        <v>14</v>
      </c>
      <c r="X452" s="20" t="s">
        <v>479</v>
      </c>
      <c r="Y452" s="2"/>
    </row>
    <row r="453" spans="1:25" ht="18.95" hidden="1" customHeight="1" x14ac:dyDescent="0.25">
      <c r="A453" s="12">
        <v>579</v>
      </c>
      <c r="B453" s="38">
        <v>806579</v>
      </c>
      <c r="C453" s="19" t="s">
        <v>480</v>
      </c>
      <c r="D453" s="199">
        <v>2812</v>
      </c>
      <c r="E453" s="12" t="s">
        <v>804</v>
      </c>
      <c r="F453" s="35">
        <v>611</v>
      </c>
      <c r="G453" s="35">
        <v>610</v>
      </c>
      <c r="H453" s="35" t="s">
        <v>2350</v>
      </c>
      <c r="I453" s="35" t="s">
        <v>2648</v>
      </c>
      <c r="J453" s="183"/>
      <c r="K453" s="183"/>
      <c r="L453" s="187"/>
      <c r="M453" s="185">
        <v>-37625.68</v>
      </c>
      <c r="N453" s="174">
        <v>579</v>
      </c>
      <c r="O453" s="174"/>
      <c r="P453" s="7" t="s">
        <v>48</v>
      </c>
      <c r="Q453" s="7" t="s">
        <v>49</v>
      </c>
      <c r="R453" s="7" t="s">
        <v>23</v>
      </c>
      <c r="S453" s="7">
        <v>15900</v>
      </c>
      <c r="T453" t="str">
        <f>VLOOKUP(S453,'Acct Unit'!D:E,2,FALSE)</f>
        <v>Admin Educ Center -TB</v>
      </c>
      <c r="U453">
        <f>VLOOKUP(S453,'Acct Unit'!D:F,3,FALSE)</f>
        <v>10</v>
      </c>
      <c r="V453" s="7" t="s">
        <v>23</v>
      </c>
      <c r="W453" s="20" t="s">
        <v>14</v>
      </c>
      <c r="X453" s="20" t="s">
        <v>481</v>
      </c>
      <c r="Y453" s="2"/>
    </row>
    <row r="454" spans="1:25" ht="18.95" hidden="1" customHeight="1" x14ac:dyDescent="0.25">
      <c r="A454" s="13">
        <v>580</v>
      </c>
      <c r="B454" s="38">
        <v>806580</v>
      </c>
      <c r="C454" s="19" t="s">
        <v>482</v>
      </c>
      <c r="D454" s="199">
        <v>2812</v>
      </c>
      <c r="E454" s="13" t="s">
        <v>483</v>
      </c>
      <c r="F454" s="35">
        <v>611</v>
      </c>
      <c r="G454" s="35">
        <v>610</v>
      </c>
      <c r="H454" s="35" t="s">
        <v>2371</v>
      </c>
      <c r="I454" s="35" t="s">
        <v>2648</v>
      </c>
      <c r="J454" s="183"/>
      <c r="K454" s="183"/>
      <c r="L454" s="187"/>
      <c r="M454" s="185">
        <v>-58567.48</v>
      </c>
      <c r="N454" s="174">
        <v>580</v>
      </c>
      <c r="O454" s="174"/>
      <c r="P454" s="7" t="s">
        <v>11</v>
      </c>
      <c r="Q454" s="7" t="s">
        <v>12</v>
      </c>
      <c r="R454" s="7" t="s">
        <v>23</v>
      </c>
      <c r="S454" s="7">
        <v>21714</v>
      </c>
      <c r="T454" t="str">
        <f>VLOOKUP(S454,'Acct Unit'!D:E,2,FALSE)</f>
        <v>Medicine Administration -TB</v>
      </c>
      <c r="U454">
        <f>VLOOKUP(S454,'Acct Unit'!D:F,3,FALSE)</f>
        <v>10</v>
      </c>
      <c r="V454" s="7" t="s">
        <v>23</v>
      </c>
      <c r="W454" s="20" t="s">
        <v>14</v>
      </c>
      <c r="X454" s="20" t="s">
        <v>484</v>
      </c>
      <c r="Y454" s="2"/>
    </row>
    <row r="455" spans="1:25" ht="18.95" hidden="1" customHeight="1" x14ac:dyDescent="0.25">
      <c r="A455" s="12">
        <v>581</v>
      </c>
      <c r="B455" s="38">
        <v>806581</v>
      </c>
      <c r="C455" s="19" t="s">
        <v>485</v>
      </c>
      <c r="D455" s="199">
        <v>2812</v>
      </c>
      <c r="E455" s="12" t="s">
        <v>805</v>
      </c>
      <c r="F455" s="35">
        <v>611</v>
      </c>
      <c r="G455" s="35">
        <v>610</v>
      </c>
      <c r="H455" s="35" t="s">
        <v>2336</v>
      </c>
      <c r="I455" s="35" t="s">
        <v>2648</v>
      </c>
      <c r="J455" s="183"/>
      <c r="K455" s="183"/>
      <c r="L455" s="187"/>
      <c r="M455" s="185">
        <v>-73192.36</v>
      </c>
      <c r="N455" s="174">
        <v>581</v>
      </c>
      <c r="O455" s="174"/>
      <c r="P455" s="7" t="s">
        <v>164</v>
      </c>
      <c r="Q455" s="7" t="s">
        <v>165</v>
      </c>
      <c r="R455" s="7" t="s">
        <v>8</v>
      </c>
      <c r="S455" s="7">
        <v>10452</v>
      </c>
      <c r="T455" t="str">
        <f>VLOOKUP(S455,'Acct Unit'!D:E,2,FALSE)</f>
        <v>Development Office -PA</v>
      </c>
      <c r="U455">
        <f>VLOOKUP(S455,'Acct Unit'!D:F,3,FALSE)</f>
        <v>80</v>
      </c>
      <c r="V455" s="7" t="s">
        <v>8</v>
      </c>
      <c r="W455" s="20" t="s">
        <v>14</v>
      </c>
      <c r="X455" s="20" t="s">
        <v>486</v>
      </c>
      <c r="Y455" s="2"/>
    </row>
    <row r="456" spans="1:25" ht="18.95" hidden="1" customHeight="1" x14ac:dyDescent="0.25">
      <c r="A456" s="12">
        <v>582</v>
      </c>
      <c r="B456" s="38">
        <v>806582</v>
      </c>
      <c r="C456" s="19" t="s">
        <v>487</v>
      </c>
      <c r="D456" s="199">
        <v>2812</v>
      </c>
      <c r="E456" s="12" t="s">
        <v>488</v>
      </c>
      <c r="F456" s="35">
        <v>611</v>
      </c>
      <c r="G456" s="35">
        <v>610</v>
      </c>
      <c r="H456" s="35" t="s">
        <v>2337</v>
      </c>
      <c r="I456" s="35" t="s">
        <v>2648</v>
      </c>
      <c r="J456" s="183"/>
      <c r="K456" s="183"/>
      <c r="L456" s="187"/>
      <c r="M456" s="185">
        <v>15678.46</v>
      </c>
      <c r="N456" s="174">
        <v>582</v>
      </c>
      <c r="O456" s="174"/>
      <c r="P456" s="7" t="s">
        <v>20</v>
      </c>
      <c r="Q456" s="7" t="s">
        <v>111</v>
      </c>
      <c r="R456" s="7" t="s">
        <v>8</v>
      </c>
      <c r="S456" s="7">
        <v>10101</v>
      </c>
      <c r="T456" t="str">
        <f>VLOOKUP(S456,'Acct Unit'!D:E,2,FALSE)</f>
        <v>Administration -TB</v>
      </c>
      <c r="U456">
        <f>VLOOKUP(S456,'Acct Unit'!D:F,3,FALSE)</f>
        <v>10</v>
      </c>
      <c r="V456" s="7" t="s">
        <v>8</v>
      </c>
      <c r="W456" s="20"/>
      <c r="X456" s="20" t="s">
        <v>489</v>
      </c>
      <c r="Y456" s="2"/>
    </row>
    <row r="457" spans="1:25" ht="18.95" hidden="1" customHeight="1" x14ac:dyDescent="0.25">
      <c r="A457" s="12">
        <v>584</v>
      </c>
      <c r="B457" s="38">
        <v>806584</v>
      </c>
      <c r="C457" s="13"/>
      <c r="D457" s="199">
        <v>2812</v>
      </c>
      <c r="E457" s="12" t="s">
        <v>936</v>
      </c>
      <c r="F457" s="35">
        <v>611</v>
      </c>
      <c r="G457" s="35">
        <v>610</v>
      </c>
      <c r="H457" s="35" t="s">
        <v>2336</v>
      </c>
      <c r="I457" s="35" t="s">
        <v>2648</v>
      </c>
      <c r="J457" s="183"/>
      <c r="K457" s="183"/>
      <c r="L457" s="187"/>
      <c r="M457" s="185">
        <v>-33585.800000000003</v>
      </c>
      <c r="N457" s="174">
        <v>584</v>
      </c>
      <c r="O457" s="174"/>
      <c r="P457" s="18" t="s">
        <v>164</v>
      </c>
      <c r="Q457" s="18"/>
      <c r="R457" s="18" t="s">
        <v>8</v>
      </c>
      <c r="S457" s="7">
        <v>10452</v>
      </c>
      <c r="T457" t="str">
        <f>VLOOKUP(S457,'Acct Unit'!D:E,2,FALSE)</f>
        <v>Development Office -PA</v>
      </c>
      <c r="U457">
        <f>VLOOKUP(S457,'Acct Unit'!D:F,3,FALSE)</f>
        <v>80</v>
      </c>
      <c r="V457" s="18" t="s">
        <v>8</v>
      </c>
      <c r="W457" s="13"/>
      <c r="X457" s="13"/>
      <c r="Y457" s="2"/>
    </row>
    <row r="458" spans="1:25" ht="18.95" hidden="1" customHeight="1" x14ac:dyDescent="0.25">
      <c r="A458" s="12">
        <v>586</v>
      </c>
      <c r="B458" s="38">
        <v>806586</v>
      </c>
      <c r="C458" s="13"/>
      <c r="D458" s="199">
        <v>2812</v>
      </c>
      <c r="E458" s="12" t="s">
        <v>935</v>
      </c>
      <c r="F458" s="35">
        <v>611</v>
      </c>
      <c r="G458" s="35">
        <v>610</v>
      </c>
      <c r="H458" s="35" t="s">
        <v>2336</v>
      </c>
      <c r="I458" s="35" t="s">
        <v>2648</v>
      </c>
      <c r="J458" s="183"/>
      <c r="K458" s="183"/>
      <c r="L458" s="187"/>
      <c r="M458" s="185">
        <v>-7770.86</v>
      </c>
      <c r="N458" s="174">
        <v>586</v>
      </c>
      <c r="O458" s="174"/>
      <c r="P458" s="18" t="s">
        <v>164</v>
      </c>
      <c r="Q458" s="18"/>
      <c r="R458" s="18" t="s">
        <v>8</v>
      </c>
      <c r="S458" s="7">
        <v>10452</v>
      </c>
      <c r="T458" t="str">
        <f>VLOOKUP(S458,'Acct Unit'!D:E,2,FALSE)</f>
        <v>Development Office -PA</v>
      </c>
      <c r="U458">
        <f>VLOOKUP(S458,'Acct Unit'!D:F,3,FALSE)</f>
        <v>80</v>
      </c>
      <c r="V458" s="18" t="s">
        <v>8</v>
      </c>
      <c r="W458" s="13"/>
      <c r="X458" s="13"/>
      <c r="Y458" s="2"/>
    </row>
    <row r="459" spans="1:25" ht="18.95" hidden="1" customHeight="1" x14ac:dyDescent="0.25">
      <c r="A459" s="12">
        <v>588</v>
      </c>
      <c r="B459" s="38">
        <v>806588</v>
      </c>
      <c r="C459" s="13"/>
      <c r="D459" s="199">
        <v>2812</v>
      </c>
      <c r="E459" s="12" t="s">
        <v>937</v>
      </c>
      <c r="F459" s="35">
        <v>611</v>
      </c>
      <c r="G459" s="35">
        <v>610</v>
      </c>
      <c r="H459" s="35" t="s">
        <v>2336</v>
      </c>
      <c r="I459" s="35" t="s">
        <v>2648</v>
      </c>
      <c r="J459" s="183"/>
      <c r="K459" s="183"/>
      <c r="L459" s="187"/>
      <c r="M459" s="185">
        <v>-922.26</v>
      </c>
      <c r="N459" s="174">
        <v>588</v>
      </c>
      <c r="O459" s="174"/>
      <c r="P459" s="18" t="s">
        <v>164</v>
      </c>
      <c r="Q459" s="18"/>
      <c r="R459" s="18" t="s">
        <v>8</v>
      </c>
      <c r="S459" s="7">
        <v>10452</v>
      </c>
      <c r="T459" t="str">
        <f>VLOOKUP(S459,'Acct Unit'!D:E,2,FALSE)</f>
        <v>Development Office -PA</v>
      </c>
      <c r="U459">
        <f>VLOOKUP(S459,'Acct Unit'!D:F,3,FALSE)</f>
        <v>80</v>
      </c>
      <c r="V459" s="18" t="s">
        <v>8</v>
      </c>
      <c r="W459" s="13"/>
      <c r="X459" s="13"/>
      <c r="Y459" s="2"/>
    </row>
    <row r="460" spans="1:25" ht="18.95" hidden="1" customHeight="1" x14ac:dyDescent="0.25">
      <c r="A460" s="12">
        <v>590</v>
      </c>
      <c r="B460" s="38">
        <v>806590</v>
      </c>
      <c r="C460" s="13"/>
      <c r="D460" s="199">
        <v>2812</v>
      </c>
      <c r="E460" s="12" t="s">
        <v>933</v>
      </c>
      <c r="F460" s="35">
        <v>611</v>
      </c>
      <c r="G460" s="35">
        <v>610</v>
      </c>
      <c r="H460" s="35" t="s">
        <v>2336</v>
      </c>
      <c r="I460" s="35" t="s">
        <v>2648</v>
      </c>
      <c r="J460" s="183"/>
      <c r="K460" s="183"/>
      <c r="L460" s="187"/>
      <c r="M460" s="185">
        <v>-11473</v>
      </c>
      <c r="N460" s="174">
        <v>590</v>
      </c>
      <c r="O460" s="174"/>
      <c r="P460" s="18" t="s">
        <v>164</v>
      </c>
      <c r="Q460" s="18"/>
      <c r="R460" s="18" t="s">
        <v>8</v>
      </c>
      <c r="S460" s="7">
        <v>10452</v>
      </c>
      <c r="T460" t="str">
        <f>VLOOKUP(S460,'Acct Unit'!D:E,2,FALSE)</f>
        <v>Development Office -PA</v>
      </c>
      <c r="U460">
        <f>VLOOKUP(S460,'Acct Unit'!D:F,3,FALSE)</f>
        <v>80</v>
      </c>
      <c r="V460" s="18" t="s">
        <v>8</v>
      </c>
      <c r="W460" s="13"/>
      <c r="X460" s="13"/>
      <c r="Y460" s="2"/>
    </row>
    <row r="461" spans="1:25" ht="18.95" hidden="1" customHeight="1" x14ac:dyDescent="0.25">
      <c r="A461" s="12">
        <v>592</v>
      </c>
      <c r="B461" s="38">
        <v>806592</v>
      </c>
      <c r="C461" s="19" t="e">
        <v>#N/A</v>
      </c>
      <c r="D461" s="199">
        <v>2812</v>
      </c>
      <c r="E461" s="12" t="s">
        <v>687</v>
      </c>
      <c r="F461" s="35">
        <v>611</v>
      </c>
      <c r="G461" s="35">
        <v>610</v>
      </c>
      <c r="H461" s="35" t="s">
        <v>2336</v>
      </c>
      <c r="I461" s="35" t="s">
        <v>2648</v>
      </c>
      <c r="J461" s="183"/>
      <c r="K461" s="183"/>
      <c r="L461" s="187"/>
      <c r="M461" s="185">
        <v>-108623.14</v>
      </c>
      <c r="N461" s="174">
        <v>592</v>
      </c>
      <c r="O461" s="174"/>
      <c r="P461" s="7" t="s">
        <v>164</v>
      </c>
      <c r="Q461" s="7" t="s">
        <v>165</v>
      </c>
      <c r="R461" s="7" t="s">
        <v>8</v>
      </c>
      <c r="S461" s="7">
        <v>10452</v>
      </c>
      <c r="T461" t="str">
        <f>VLOOKUP(S461,'Acct Unit'!D:E,2,FALSE)</f>
        <v>Development Office -PA</v>
      </c>
      <c r="U461">
        <f>VLOOKUP(S461,'Acct Unit'!D:F,3,FALSE)</f>
        <v>80</v>
      </c>
      <c r="V461" s="7" t="s">
        <v>8</v>
      </c>
      <c r="W461" s="20" t="s">
        <v>14</v>
      </c>
      <c r="X461" s="20" t="s">
        <v>490</v>
      </c>
      <c r="Y461" s="2"/>
    </row>
    <row r="462" spans="1:25" ht="18.95" hidden="1" customHeight="1" x14ac:dyDescent="0.25">
      <c r="A462" s="12">
        <v>594</v>
      </c>
      <c r="B462" s="38">
        <v>806594</v>
      </c>
      <c r="C462" s="13"/>
      <c r="D462" s="199">
        <v>2812</v>
      </c>
      <c r="E462" s="12" t="s">
        <v>934</v>
      </c>
      <c r="F462" s="35">
        <v>611</v>
      </c>
      <c r="G462" s="35">
        <v>610</v>
      </c>
      <c r="H462" s="35" t="s">
        <v>2336</v>
      </c>
      <c r="I462" s="35" t="s">
        <v>2648</v>
      </c>
      <c r="J462" s="183"/>
      <c r="K462" s="183"/>
      <c r="L462" s="187"/>
      <c r="M462" s="185">
        <v>-10712</v>
      </c>
      <c r="N462" s="174">
        <v>594</v>
      </c>
      <c r="O462" s="174"/>
      <c r="P462" s="18" t="s">
        <v>164</v>
      </c>
      <c r="Q462" s="18"/>
      <c r="R462" s="18" t="s">
        <v>8</v>
      </c>
      <c r="S462" s="7">
        <v>10452</v>
      </c>
      <c r="T462" t="str">
        <f>VLOOKUP(S462,'Acct Unit'!D:E,2,FALSE)</f>
        <v>Development Office -PA</v>
      </c>
      <c r="U462">
        <f>VLOOKUP(S462,'Acct Unit'!D:F,3,FALSE)</f>
        <v>80</v>
      </c>
      <c r="V462" s="18" t="s">
        <v>8</v>
      </c>
      <c r="W462" s="13"/>
      <c r="X462" s="13"/>
      <c r="Y462" s="2"/>
    </row>
    <row r="463" spans="1:25" ht="18.95" hidden="1" customHeight="1" x14ac:dyDescent="0.25">
      <c r="A463" s="12">
        <v>595</v>
      </c>
      <c r="B463" s="38">
        <v>806595</v>
      </c>
      <c r="C463" s="13"/>
      <c r="D463" s="199">
        <v>2812</v>
      </c>
      <c r="E463" s="12" t="s">
        <v>932</v>
      </c>
      <c r="F463" s="35">
        <v>611</v>
      </c>
      <c r="G463" s="35">
        <v>610</v>
      </c>
      <c r="H463" s="35" t="s">
        <v>2336</v>
      </c>
      <c r="I463" s="35" t="s">
        <v>2648</v>
      </c>
      <c r="J463" s="183"/>
      <c r="K463" s="183"/>
      <c r="L463" s="187"/>
      <c r="M463" s="185">
        <v>-24208.23</v>
      </c>
      <c r="N463" s="174">
        <v>595</v>
      </c>
      <c r="O463" s="174"/>
      <c r="P463" s="18" t="s">
        <v>164</v>
      </c>
      <c r="Q463" s="18"/>
      <c r="R463" s="18" t="s">
        <v>8</v>
      </c>
      <c r="S463" s="7">
        <v>10452</v>
      </c>
      <c r="T463" t="str">
        <f>VLOOKUP(S463,'Acct Unit'!D:E,2,FALSE)</f>
        <v>Development Office -PA</v>
      </c>
      <c r="U463">
        <f>VLOOKUP(S463,'Acct Unit'!D:F,3,FALSE)</f>
        <v>80</v>
      </c>
      <c r="V463" s="18" t="s">
        <v>8</v>
      </c>
      <c r="W463" s="13"/>
      <c r="X463" s="13"/>
      <c r="Y463" s="2"/>
    </row>
    <row r="464" spans="1:25" ht="18.95" hidden="1" customHeight="1" x14ac:dyDescent="0.25">
      <c r="A464" s="12">
        <v>597</v>
      </c>
      <c r="B464" s="38">
        <v>806597</v>
      </c>
      <c r="C464" s="19" t="s">
        <v>493</v>
      </c>
      <c r="D464" s="199">
        <v>2812</v>
      </c>
      <c r="E464" s="12" t="s">
        <v>494</v>
      </c>
      <c r="F464" s="35">
        <v>611</v>
      </c>
      <c r="G464" s="35">
        <v>610</v>
      </c>
      <c r="H464" s="35" t="s">
        <v>2353</v>
      </c>
      <c r="I464" s="35" t="s">
        <v>2648</v>
      </c>
      <c r="J464" s="183"/>
      <c r="K464" s="183"/>
      <c r="L464" s="187"/>
      <c r="M464" s="185">
        <v>-14261.16</v>
      </c>
      <c r="N464" s="174">
        <v>597</v>
      </c>
      <c r="O464" s="174"/>
      <c r="P464" s="7" t="s">
        <v>103</v>
      </c>
      <c r="Q464" s="7" t="s">
        <v>104</v>
      </c>
      <c r="R464" s="7" t="s">
        <v>23</v>
      </c>
      <c r="S464" s="7">
        <v>15930</v>
      </c>
      <c r="T464" t="str">
        <f>VLOOKUP(S464,'Acct Unit'!D:E,2,FALSE)</f>
        <v>Div of Cardiology -TB</v>
      </c>
      <c r="U464">
        <f>VLOOKUP(S464,'Acct Unit'!D:F,3,FALSE)</f>
        <v>10</v>
      </c>
      <c r="V464" s="7" t="s">
        <v>23</v>
      </c>
      <c r="W464" s="20" t="s">
        <v>14</v>
      </c>
      <c r="X464" s="20" t="s">
        <v>495</v>
      </c>
      <c r="Y464" s="2"/>
    </row>
    <row r="465" spans="1:26" ht="18.95" hidden="1" customHeight="1" x14ac:dyDescent="0.25">
      <c r="A465" s="12">
        <v>598</v>
      </c>
      <c r="B465" s="38">
        <v>806598</v>
      </c>
      <c r="C465" s="19" t="s">
        <v>496</v>
      </c>
      <c r="D465" s="199">
        <v>2812</v>
      </c>
      <c r="E465" s="12" t="s">
        <v>497</v>
      </c>
      <c r="F465" s="35">
        <v>611</v>
      </c>
      <c r="G465" s="35">
        <v>610</v>
      </c>
      <c r="H465" s="35" t="s">
        <v>2364</v>
      </c>
      <c r="I465" s="35" t="s">
        <v>2648</v>
      </c>
      <c r="J465" s="183"/>
      <c r="K465" s="183"/>
      <c r="L465" s="187"/>
      <c r="M465" s="185">
        <v>-10679.87</v>
      </c>
      <c r="N465" s="174">
        <v>598</v>
      </c>
      <c r="O465" s="174"/>
      <c r="P465" s="7" t="s">
        <v>146</v>
      </c>
      <c r="Q465" s="7" t="s">
        <v>147</v>
      </c>
      <c r="R465" s="7" t="s">
        <v>23</v>
      </c>
      <c r="S465" s="7">
        <v>20700</v>
      </c>
      <c r="T465" t="str">
        <f>VLOOKUP(S465,'Acct Unit'!D:E,2,FALSE)</f>
        <v>Outpatient - Dental -TB</v>
      </c>
      <c r="U465">
        <f>VLOOKUP(S465,'Acct Unit'!D:F,3,FALSE)</f>
        <v>10</v>
      </c>
      <c r="V465" s="7" t="s">
        <v>23</v>
      </c>
      <c r="W465" s="20" t="s">
        <v>14</v>
      </c>
      <c r="X465" s="20" t="s">
        <v>498</v>
      </c>
      <c r="Y465" s="2"/>
    </row>
    <row r="466" spans="1:26" ht="18.95" hidden="1" customHeight="1" x14ac:dyDescent="0.25">
      <c r="A466" s="12">
        <v>599</v>
      </c>
      <c r="B466" s="38">
        <v>806599</v>
      </c>
      <c r="C466" s="19" t="s">
        <v>499</v>
      </c>
      <c r="D466" s="199">
        <v>2812</v>
      </c>
      <c r="E466" s="12" t="s">
        <v>500</v>
      </c>
      <c r="F466" s="35">
        <v>611</v>
      </c>
      <c r="G466" s="35">
        <v>610</v>
      </c>
      <c r="H466" s="35" t="s">
        <v>2353</v>
      </c>
      <c r="I466" s="35" t="s">
        <v>2648</v>
      </c>
      <c r="J466" s="183"/>
      <c r="K466" s="183"/>
      <c r="L466" s="187"/>
      <c r="M466" s="185">
        <v>-106643.46</v>
      </c>
      <c r="N466" s="174">
        <v>599</v>
      </c>
      <c r="O466" s="174"/>
      <c r="P466" s="7" t="s">
        <v>103</v>
      </c>
      <c r="Q466" s="7" t="s">
        <v>104</v>
      </c>
      <c r="R466" s="7" t="s">
        <v>23</v>
      </c>
      <c r="S466" s="7">
        <v>15930</v>
      </c>
      <c r="T466" t="str">
        <f>VLOOKUP(S466,'Acct Unit'!D:E,2,FALSE)</f>
        <v>Div of Cardiology -TB</v>
      </c>
      <c r="U466">
        <f>VLOOKUP(S466,'Acct Unit'!D:F,3,FALSE)</f>
        <v>10</v>
      </c>
      <c r="V466" s="7" t="s">
        <v>23</v>
      </c>
      <c r="W466" s="20" t="s">
        <v>14</v>
      </c>
      <c r="X466" s="20" t="s">
        <v>501</v>
      </c>
    </row>
    <row r="467" spans="1:26" ht="18.95" hidden="1" customHeight="1" x14ac:dyDescent="0.25">
      <c r="A467" s="13">
        <v>601</v>
      </c>
      <c r="B467" s="39">
        <v>806601</v>
      </c>
      <c r="C467" s="19" t="s">
        <v>502</v>
      </c>
      <c r="D467" s="199">
        <v>2812</v>
      </c>
      <c r="E467" s="13" t="s">
        <v>503</v>
      </c>
      <c r="F467" s="35">
        <v>611</v>
      </c>
      <c r="G467" s="35">
        <v>610</v>
      </c>
      <c r="H467" s="35" t="s">
        <v>2379</v>
      </c>
      <c r="I467" s="35" t="s">
        <v>2648</v>
      </c>
      <c r="J467" s="183"/>
      <c r="K467" s="183"/>
      <c r="L467" s="187"/>
      <c r="M467" s="185">
        <v>-16286.14</v>
      </c>
      <c r="N467" s="174">
        <v>601</v>
      </c>
      <c r="O467" s="174"/>
      <c r="P467" s="7" t="s">
        <v>185</v>
      </c>
      <c r="Q467" s="7" t="s">
        <v>186</v>
      </c>
      <c r="R467" s="7" t="s">
        <v>23</v>
      </c>
      <c r="S467" s="7">
        <v>23520</v>
      </c>
      <c r="T467" t="str">
        <f>VLOOKUP(S467,'Acct Unit'!D:E,2,FALSE)</f>
        <v>Dept of Urology -TB</v>
      </c>
      <c r="U467">
        <f>VLOOKUP(S467,'Acct Unit'!D:F,3,FALSE)</f>
        <v>10</v>
      </c>
      <c r="V467" s="7" t="s">
        <v>23</v>
      </c>
      <c r="W467" s="20" t="s">
        <v>14</v>
      </c>
      <c r="X467" s="20" t="s">
        <v>504</v>
      </c>
    </row>
    <row r="468" spans="1:26" ht="18.95" hidden="1" customHeight="1" x14ac:dyDescent="0.25">
      <c r="A468" s="13">
        <v>602</v>
      </c>
      <c r="B468" s="39">
        <v>806602</v>
      </c>
      <c r="C468" s="19" t="s">
        <v>505</v>
      </c>
      <c r="D468" s="199">
        <v>2812</v>
      </c>
      <c r="E468" s="13" t="s">
        <v>506</v>
      </c>
      <c r="F468" s="35">
        <v>611</v>
      </c>
      <c r="G468" s="35">
        <v>610</v>
      </c>
      <c r="H468" s="35" t="s">
        <v>2371</v>
      </c>
      <c r="I468" s="35" t="s">
        <v>2648</v>
      </c>
      <c r="J468" s="183"/>
      <c r="K468" s="183"/>
      <c r="L468" s="187"/>
      <c r="M468" s="185">
        <v>-13094.24</v>
      </c>
      <c r="N468" s="174">
        <v>602</v>
      </c>
      <c r="O468" s="174"/>
      <c r="P468" s="7" t="s">
        <v>508</v>
      </c>
      <c r="Q468" s="7" t="s">
        <v>463</v>
      </c>
      <c r="R468" s="7" t="s">
        <v>23</v>
      </c>
      <c r="S468" s="7">
        <v>21714</v>
      </c>
      <c r="T468" t="str">
        <f>VLOOKUP(S468,'Acct Unit'!D:E,2,FALSE)</f>
        <v>Medicine Administration -TB</v>
      </c>
      <c r="U468">
        <f>VLOOKUP(S468,'Acct Unit'!D:F,3,FALSE)</f>
        <v>10</v>
      </c>
      <c r="V468" s="7" t="s">
        <v>23</v>
      </c>
      <c r="W468" s="20" t="s">
        <v>14</v>
      </c>
      <c r="X468" s="20" t="s">
        <v>507</v>
      </c>
    </row>
    <row r="469" spans="1:26" ht="18.95" hidden="1" customHeight="1" x14ac:dyDescent="0.25">
      <c r="A469" s="12">
        <v>604</v>
      </c>
      <c r="B469" s="38">
        <v>806604</v>
      </c>
      <c r="C469" s="19" t="s">
        <v>509</v>
      </c>
      <c r="D469" s="199">
        <v>2812</v>
      </c>
      <c r="E469" s="12" t="s">
        <v>807</v>
      </c>
      <c r="F469" s="35">
        <v>611</v>
      </c>
      <c r="G469" s="35">
        <v>610</v>
      </c>
      <c r="H469" s="35" t="s">
        <v>2354</v>
      </c>
      <c r="I469" s="35" t="s">
        <v>2648</v>
      </c>
      <c r="J469" s="183"/>
      <c r="K469" s="183"/>
      <c r="L469" s="187"/>
      <c r="M469" s="185">
        <v>-4505.37</v>
      </c>
      <c r="N469" s="174">
        <v>604</v>
      </c>
      <c r="O469" s="174"/>
      <c r="P469" s="7" t="s">
        <v>91</v>
      </c>
      <c r="Q469" s="7" t="s">
        <v>92</v>
      </c>
      <c r="R469" s="7" t="s">
        <v>23</v>
      </c>
      <c r="S469" s="7">
        <v>15938</v>
      </c>
      <c r="T469" t="str">
        <f>VLOOKUP(S469,'Acct Unit'!D:E,2,FALSE)</f>
        <v>Div of Emergency Medicine -TB</v>
      </c>
      <c r="U469">
        <f>VLOOKUP(S469,'Acct Unit'!D:F,3,FALSE)</f>
        <v>10</v>
      </c>
      <c r="V469" s="7" t="s">
        <v>23</v>
      </c>
      <c r="W469" s="20" t="s">
        <v>14</v>
      </c>
      <c r="X469" s="20" t="s">
        <v>510</v>
      </c>
    </row>
    <row r="470" spans="1:26" ht="18.95" hidden="1" customHeight="1" x14ac:dyDescent="0.25">
      <c r="A470" s="12">
        <v>606</v>
      </c>
      <c r="B470" s="38">
        <v>806606</v>
      </c>
      <c r="C470" s="13"/>
      <c r="D470" s="199">
        <v>2812</v>
      </c>
      <c r="E470" s="12" t="s">
        <v>941</v>
      </c>
      <c r="F470" s="35">
        <v>611</v>
      </c>
      <c r="G470" s="35">
        <v>610</v>
      </c>
      <c r="H470" s="35" t="s">
        <v>2336</v>
      </c>
      <c r="I470" s="35" t="s">
        <v>2648</v>
      </c>
      <c r="J470" s="183"/>
      <c r="K470" s="183"/>
      <c r="L470" s="187"/>
      <c r="M470" s="185">
        <v>-40000</v>
      </c>
      <c r="N470" s="174">
        <v>606</v>
      </c>
      <c r="O470" s="174"/>
      <c r="P470" s="18" t="s">
        <v>164</v>
      </c>
      <c r="Q470" s="18"/>
      <c r="R470" s="18" t="s">
        <v>8</v>
      </c>
      <c r="S470" s="7">
        <v>10452</v>
      </c>
      <c r="T470" t="str">
        <f>VLOOKUP(S470,'Acct Unit'!D:E,2,FALSE)</f>
        <v>Development Office -PA</v>
      </c>
      <c r="U470">
        <f>VLOOKUP(S470,'Acct Unit'!D:F,3,FALSE)</f>
        <v>80</v>
      </c>
      <c r="V470" s="18" t="s">
        <v>8</v>
      </c>
      <c r="W470" s="13"/>
      <c r="X470" s="13"/>
    </row>
    <row r="471" spans="1:26" ht="18.95" hidden="1" customHeight="1" x14ac:dyDescent="0.25">
      <c r="A471" s="12">
        <v>609</v>
      </c>
      <c r="B471" s="38">
        <v>806609</v>
      </c>
      <c r="C471" s="13"/>
      <c r="D471" s="199">
        <v>2812</v>
      </c>
      <c r="E471" s="12" t="s">
        <v>942</v>
      </c>
      <c r="F471" s="35">
        <v>611</v>
      </c>
      <c r="G471" s="35">
        <v>610</v>
      </c>
      <c r="H471" s="35" t="s">
        <v>2336</v>
      </c>
      <c r="I471" s="35" t="s">
        <v>2648</v>
      </c>
      <c r="J471" s="183"/>
      <c r="K471" s="183"/>
      <c r="L471" s="187"/>
      <c r="M471" s="185">
        <v>-2905.19</v>
      </c>
      <c r="N471" s="174">
        <v>609</v>
      </c>
      <c r="O471" s="174"/>
      <c r="P471" s="18" t="s">
        <v>164</v>
      </c>
      <c r="Q471" s="18"/>
      <c r="R471" s="18" t="s">
        <v>8</v>
      </c>
      <c r="S471" s="7">
        <v>10452</v>
      </c>
      <c r="T471" t="str">
        <f>VLOOKUP(S471,'Acct Unit'!D:E,2,FALSE)</f>
        <v>Development Office -PA</v>
      </c>
      <c r="U471">
        <f>VLOOKUP(S471,'Acct Unit'!D:F,3,FALSE)</f>
        <v>80</v>
      </c>
      <c r="V471" s="18" t="s">
        <v>8</v>
      </c>
      <c r="W471" s="13"/>
      <c r="X471" s="13"/>
    </row>
    <row r="472" spans="1:26" ht="18.95" hidden="1" customHeight="1" x14ac:dyDescent="0.25">
      <c r="A472" s="13">
        <v>610</v>
      </c>
      <c r="B472" s="39">
        <v>806610</v>
      </c>
      <c r="C472" s="19" t="s">
        <v>511</v>
      </c>
      <c r="D472" s="199">
        <v>2812</v>
      </c>
      <c r="E472" s="13" t="s">
        <v>808</v>
      </c>
      <c r="F472" s="35">
        <v>611</v>
      </c>
      <c r="G472" s="35">
        <v>610</v>
      </c>
      <c r="H472" s="35" t="s">
        <v>2382</v>
      </c>
      <c r="I472" s="35" t="s">
        <v>2648</v>
      </c>
      <c r="J472" s="183"/>
      <c r="K472" s="183"/>
      <c r="L472" s="187"/>
      <c r="M472" s="185">
        <v>-31114.15</v>
      </c>
      <c r="N472" s="174">
        <v>610</v>
      </c>
      <c r="O472" s="174"/>
      <c r="P472" s="7" t="s">
        <v>127</v>
      </c>
      <c r="Q472" s="7" t="s">
        <v>128</v>
      </c>
      <c r="R472" s="7" t="s">
        <v>23</v>
      </c>
      <c r="S472" s="7">
        <v>24001</v>
      </c>
      <c r="T472" t="str">
        <f>VLOOKUP(S472,'Acct Unit'!D:E,2,FALSE)</f>
        <v>Pediatric Administration -TB</v>
      </c>
      <c r="U472">
        <f>VLOOKUP(S472,'Acct Unit'!D:F,3,FALSE)</f>
        <v>10</v>
      </c>
      <c r="V472" s="7" t="s">
        <v>23</v>
      </c>
      <c r="W472" s="20" t="s">
        <v>14</v>
      </c>
      <c r="X472" s="20" t="s">
        <v>512</v>
      </c>
    </row>
    <row r="473" spans="1:26" ht="18.95" hidden="1" customHeight="1" x14ac:dyDescent="0.25">
      <c r="A473" s="13">
        <v>612</v>
      </c>
      <c r="B473" s="39">
        <v>806612</v>
      </c>
      <c r="C473" s="13"/>
      <c r="D473" s="199">
        <v>2812</v>
      </c>
      <c r="E473" s="13" t="s">
        <v>939</v>
      </c>
      <c r="F473" s="35">
        <v>611</v>
      </c>
      <c r="G473" s="35">
        <v>610</v>
      </c>
      <c r="H473" s="35" t="s">
        <v>2336</v>
      </c>
      <c r="I473" s="35" t="s">
        <v>2648</v>
      </c>
      <c r="J473" s="183"/>
      <c r="K473" s="183"/>
      <c r="L473" s="187"/>
      <c r="M473" s="185">
        <v>4964.03</v>
      </c>
      <c r="N473" s="174">
        <v>612</v>
      </c>
      <c r="O473" s="174"/>
      <c r="P473" s="18" t="s">
        <v>164</v>
      </c>
      <c r="Q473" s="18"/>
      <c r="R473" s="18" t="s">
        <v>8</v>
      </c>
      <c r="S473" s="7">
        <v>10452</v>
      </c>
      <c r="T473" t="str">
        <f>VLOOKUP(S473,'Acct Unit'!D:E,2,FALSE)</f>
        <v>Development Office -PA</v>
      </c>
      <c r="U473">
        <f>VLOOKUP(S473,'Acct Unit'!D:F,3,FALSE)</f>
        <v>80</v>
      </c>
      <c r="V473" s="18" t="s">
        <v>8</v>
      </c>
      <c r="W473" s="13"/>
      <c r="X473" s="13"/>
    </row>
    <row r="474" spans="1:26" ht="18.95" hidden="1" customHeight="1" x14ac:dyDescent="0.25">
      <c r="A474" s="13">
        <v>614</v>
      </c>
      <c r="B474" s="38">
        <v>806614</v>
      </c>
      <c r="C474" s="13"/>
      <c r="D474" s="199">
        <v>2812</v>
      </c>
      <c r="E474" s="13" t="s">
        <v>938</v>
      </c>
      <c r="F474" s="35">
        <v>611</v>
      </c>
      <c r="G474" s="35">
        <v>610</v>
      </c>
      <c r="H474" s="35" t="s">
        <v>2336</v>
      </c>
      <c r="I474" s="35" t="s">
        <v>2648</v>
      </c>
      <c r="J474" s="183"/>
      <c r="K474" s="183"/>
      <c r="L474" s="187"/>
      <c r="M474" s="185">
        <v>-35700</v>
      </c>
      <c r="N474" s="174">
        <v>614</v>
      </c>
      <c r="O474" s="174"/>
      <c r="P474" s="18" t="s">
        <v>164</v>
      </c>
      <c r="Q474" s="18"/>
      <c r="R474" s="18" t="s">
        <v>8</v>
      </c>
      <c r="S474" s="7">
        <v>10452</v>
      </c>
      <c r="T474" t="str">
        <f>VLOOKUP(S474,'Acct Unit'!D:E,2,FALSE)</f>
        <v>Development Office -PA</v>
      </c>
      <c r="U474">
        <f>VLOOKUP(S474,'Acct Unit'!D:F,3,FALSE)</f>
        <v>80</v>
      </c>
      <c r="V474" s="18" t="s">
        <v>8</v>
      </c>
      <c r="W474" s="13"/>
      <c r="X474" s="13"/>
    </row>
    <row r="475" spans="1:26" ht="18.95" hidden="1" customHeight="1" x14ac:dyDescent="0.25">
      <c r="A475" s="13">
        <v>615</v>
      </c>
      <c r="B475" s="39">
        <v>806615</v>
      </c>
      <c r="C475" s="22"/>
      <c r="D475" s="199">
        <v>2812</v>
      </c>
      <c r="E475" s="13" t="s">
        <v>809</v>
      </c>
      <c r="F475" s="35">
        <v>611</v>
      </c>
      <c r="G475" s="35">
        <v>610</v>
      </c>
      <c r="H475" s="35" t="s">
        <v>2381</v>
      </c>
      <c r="I475" s="35" t="s">
        <v>2648</v>
      </c>
      <c r="J475" s="183"/>
      <c r="K475" s="183"/>
      <c r="L475" s="187"/>
      <c r="M475" s="185">
        <v>-56986.34</v>
      </c>
      <c r="N475" s="174">
        <v>615</v>
      </c>
      <c r="O475" s="174"/>
      <c r="P475" s="18" t="s">
        <v>877</v>
      </c>
      <c r="Q475" s="18"/>
      <c r="R475" s="18" t="s">
        <v>23</v>
      </c>
      <c r="S475" s="18">
        <v>24000</v>
      </c>
      <c r="T475" t="str">
        <f>VLOOKUP(S475,'Acct Unit'!D:E,2,FALSE)</f>
        <v>Women &amp; Children Administ -TB</v>
      </c>
      <c r="U475">
        <f>VLOOKUP(S475,'Acct Unit'!D:F,3,FALSE)</f>
        <v>10</v>
      </c>
      <c r="V475" s="18" t="s">
        <v>23</v>
      </c>
      <c r="W475" s="22"/>
      <c r="X475" s="22"/>
      <c r="Y475" t="s">
        <v>2335</v>
      </c>
      <c r="Z475" s="34">
        <v>44698</v>
      </c>
    </row>
    <row r="476" spans="1:26" ht="18.95" hidden="1" customHeight="1" x14ac:dyDescent="0.25">
      <c r="A476" s="13">
        <v>616</v>
      </c>
      <c r="B476" s="38">
        <v>806616</v>
      </c>
      <c r="C476" s="13"/>
      <c r="D476" s="199">
        <v>2812</v>
      </c>
      <c r="E476" s="13" t="s">
        <v>944</v>
      </c>
      <c r="F476" s="35">
        <v>611</v>
      </c>
      <c r="G476" s="35">
        <v>610</v>
      </c>
      <c r="H476" s="35" t="s">
        <v>2336</v>
      </c>
      <c r="I476" s="35" t="s">
        <v>2648</v>
      </c>
      <c r="J476" s="183"/>
      <c r="K476" s="183"/>
      <c r="L476" s="187"/>
      <c r="M476" s="185">
        <v>-11856.22</v>
      </c>
      <c r="N476" s="174">
        <v>616</v>
      </c>
      <c r="O476" s="174"/>
      <c r="P476" s="18" t="s">
        <v>164</v>
      </c>
      <c r="Q476" s="18"/>
      <c r="R476" s="18" t="s">
        <v>8</v>
      </c>
      <c r="S476" s="7">
        <v>10452</v>
      </c>
      <c r="T476" t="str">
        <f>VLOOKUP(S476,'Acct Unit'!D:E,2,FALSE)</f>
        <v>Development Office -PA</v>
      </c>
      <c r="U476">
        <f>VLOOKUP(S476,'Acct Unit'!D:F,3,FALSE)</f>
        <v>80</v>
      </c>
      <c r="V476" s="18" t="s">
        <v>8</v>
      </c>
      <c r="W476" s="13"/>
      <c r="X476" s="13"/>
    </row>
    <row r="477" spans="1:26" ht="18.95" hidden="1" customHeight="1" x14ac:dyDescent="0.25">
      <c r="A477" s="13">
        <v>618</v>
      </c>
      <c r="B477" s="38">
        <v>806618</v>
      </c>
      <c r="C477" s="13"/>
      <c r="D477" s="199">
        <v>2812</v>
      </c>
      <c r="E477" s="13" t="s">
        <v>940</v>
      </c>
      <c r="F477" s="35">
        <v>611</v>
      </c>
      <c r="G477" s="35">
        <v>610</v>
      </c>
      <c r="H477" s="35" t="s">
        <v>2336</v>
      </c>
      <c r="I477" s="35" t="s">
        <v>2648</v>
      </c>
      <c r="J477" s="183"/>
      <c r="K477" s="183"/>
      <c r="L477" s="187"/>
      <c r="M477" s="185">
        <v>-14377</v>
      </c>
      <c r="N477" s="174">
        <v>618</v>
      </c>
      <c r="O477" s="174"/>
      <c r="P477" s="18" t="s">
        <v>164</v>
      </c>
      <c r="Q477" s="18"/>
      <c r="R477" s="18" t="s">
        <v>8</v>
      </c>
      <c r="S477" s="7">
        <v>10452</v>
      </c>
      <c r="T477" t="str">
        <f>VLOOKUP(S477,'Acct Unit'!D:E,2,FALSE)</f>
        <v>Development Office -PA</v>
      </c>
      <c r="U477">
        <f>VLOOKUP(S477,'Acct Unit'!D:F,3,FALSE)</f>
        <v>80</v>
      </c>
      <c r="V477" s="18" t="s">
        <v>8</v>
      </c>
      <c r="W477" s="13"/>
      <c r="X477" s="13"/>
      <c r="Y477" t="s">
        <v>2335</v>
      </c>
      <c r="Z477" s="34">
        <v>44698</v>
      </c>
    </row>
    <row r="478" spans="1:26" ht="18.95" hidden="1" customHeight="1" x14ac:dyDescent="0.25">
      <c r="A478" s="13">
        <v>620</v>
      </c>
      <c r="B478" s="38">
        <v>806620</v>
      </c>
      <c r="C478" s="13"/>
      <c r="D478" s="199">
        <v>2812</v>
      </c>
      <c r="E478" s="13" t="s">
        <v>943</v>
      </c>
      <c r="F478" s="35">
        <v>611</v>
      </c>
      <c r="G478" s="35">
        <v>610</v>
      </c>
      <c r="H478" s="35" t="s">
        <v>2336</v>
      </c>
      <c r="I478" s="35" t="s">
        <v>2648</v>
      </c>
      <c r="J478" s="183"/>
      <c r="K478" s="183"/>
      <c r="L478" s="187"/>
      <c r="M478" s="185">
        <v>-1210</v>
      </c>
      <c r="N478" s="174">
        <v>620</v>
      </c>
      <c r="O478" s="174"/>
      <c r="P478" s="18" t="s">
        <v>164</v>
      </c>
      <c r="Q478" s="18"/>
      <c r="R478" s="18" t="s">
        <v>8</v>
      </c>
      <c r="S478" s="7">
        <v>10452</v>
      </c>
      <c r="T478" t="str">
        <f>VLOOKUP(S478,'Acct Unit'!D:E,2,FALSE)</f>
        <v>Development Office -PA</v>
      </c>
      <c r="U478">
        <f>VLOOKUP(S478,'Acct Unit'!D:F,3,FALSE)</f>
        <v>80</v>
      </c>
      <c r="V478" s="18" t="s">
        <v>8</v>
      </c>
      <c r="W478" s="13"/>
      <c r="X478" s="13"/>
    </row>
    <row r="479" spans="1:26" ht="18.95" hidden="1" customHeight="1" x14ac:dyDescent="0.25">
      <c r="A479" s="13">
        <v>624</v>
      </c>
      <c r="B479" s="38">
        <v>806624</v>
      </c>
      <c r="C479" s="19" t="s">
        <v>513</v>
      </c>
      <c r="D479" s="199">
        <v>2812</v>
      </c>
      <c r="E479" s="13" t="s">
        <v>514</v>
      </c>
      <c r="F479" s="35">
        <v>611</v>
      </c>
      <c r="G479" s="35">
        <v>610</v>
      </c>
      <c r="H479" s="35" t="s">
        <v>2354</v>
      </c>
      <c r="I479" s="35" t="s">
        <v>2648</v>
      </c>
      <c r="J479" s="183"/>
      <c r="K479" s="183"/>
      <c r="L479" s="187"/>
      <c r="M479" s="185">
        <v>-62379.94</v>
      </c>
      <c r="N479" s="174">
        <v>624</v>
      </c>
      <c r="O479" s="174"/>
      <c r="P479" s="7" t="s">
        <v>516</v>
      </c>
      <c r="Q479" s="7" t="s">
        <v>92</v>
      </c>
      <c r="R479" s="25" t="s">
        <v>8</v>
      </c>
      <c r="S479" s="20">
        <v>15938</v>
      </c>
      <c r="T479" t="str">
        <f>VLOOKUP(S479,'Acct Unit'!D:E,2,FALSE)</f>
        <v>Div of Emergency Medicine -TB</v>
      </c>
      <c r="U479">
        <f>VLOOKUP(S479,'Acct Unit'!D:F,3,FALSE)</f>
        <v>10</v>
      </c>
      <c r="V479" s="25" t="s">
        <v>8</v>
      </c>
      <c r="W479" s="20" t="s">
        <v>14</v>
      </c>
      <c r="X479" s="20" t="s">
        <v>515</v>
      </c>
    </row>
    <row r="480" spans="1:26" ht="18.95" hidden="1" customHeight="1" x14ac:dyDescent="0.25">
      <c r="A480" s="13">
        <v>625</v>
      </c>
      <c r="B480" s="38">
        <v>806625</v>
      </c>
      <c r="C480" s="19" t="s">
        <v>517</v>
      </c>
      <c r="D480" s="199">
        <v>2812</v>
      </c>
      <c r="E480" s="13" t="s">
        <v>810</v>
      </c>
      <c r="F480" s="35">
        <v>611</v>
      </c>
      <c r="G480" s="35">
        <v>610</v>
      </c>
      <c r="H480" s="35" t="s">
        <v>2374</v>
      </c>
      <c r="I480" s="35" t="s">
        <v>2648</v>
      </c>
      <c r="J480" s="192"/>
      <c r="K480" s="192"/>
      <c r="L480" s="187"/>
      <c r="M480" s="185">
        <v>-82303.97</v>
      </c>
      <c r="N480" s="174">
        <v>625</v>
      </c>
      <c r="O480" s="174"/>
      <c r="P480" s="20" t="s">
        <v>519</v>
      </c>
      <c r="Q480" s="20" t="s">
        <v>43</v>
      </c>
      <c r="R480" s="25" t="s">
        <v>23</v>
      </c>
      <c r="S480" s="20">
        <v>22110</v>
      </c>
      <c r="T480" t="str">
        <f>VLOOKUP(S480,'Acct Unit'!D:E,2,FALSE)</f>
        <v>Neurology Administration -TB</v>
      </c>
      <c r="U480">
        <f>VLOOKUP(S480,'Acct Unit'!D:F,3,FALSE)</f>
        <v>10</v>
      </c>
      <c r="V480" s="25" t="s">
        <v>23</v>
      </c>
      <c r="W480" s="20" t="s">
        <v>14</v>
      </c>
      <c r="X480" s="20" t="s">
        <v>518</v>
      </c>
    </row>
    <row r="481" spans="1:26" ht="18.95" hidden="1" customHeight="1" x14ac:dyDescent="0.25">
      <c r="A481" s="13">
        <v>629</v>
      </c>
      <c r="B481" s="39">
        <v>806629</v>
      </c>
      <c r="C481" s="22"/>
      <c r="D481" s="199">
        <v>2812</v>
      </c>
      <c r="E481" s="13" t="s">
        <v>688</v>
      </c>
      <c r="F481" s="35">
        <v>611</v>
      </c>
      <c r="G481" s="37">
        <v>610</v>
      </c>
      <c r="H481" s="35" t="s">
        <v>2337</v>
      </c>
      <c r="I481" s="35" t="s">
        <v>2648</v>
      </c>
      <c r="J481" s="192"/>
      <c r="K481" s="192"/>
      <c r="L481" s="187"/>
      <c r="M481" s="185">
        <v>-68577.89</v>
      </c>
      <c r="N481" s="174">
        <v>629</v>
      </c>
      <c r="O481" s="174"/>
      <c r="P481" s="22" t="s">
        <v>20</v>
      </c>
      <c r="Q481" s="20" t="s">
        <v>111</v>
      </c>
      <c r="R481" s="25" t="s">
        <v>23</v>
      </c>
      <c r="S481" s="20">
        <v>10101</v>
      </c>
      <c r="T481" t="str">
        <f>VLOOKUP(S481,'Acct Unit'!D:E,2,FALSE)</f>
        <v>Administration -TB</v>
      </c>
      <c r="U481">
        <f>VLOOKUP(S481,'Acct Unit'!D:F,3,FALSE)</f>
        <v>10</v>
      </c>
      <c r="V481" s="25" t="s">
        <v>23</v>
      </c>
      <c r="W481" s="22"/>
      <c r="X481" s="22"/>
      <c r="Y481" t="s">
        <v>2335</v>
      </c>
      <c r="Z481" s="34">
        <v>44698</v>
      </c>
    </row>
    <row r="482" spans="1:26" ht="18.95" hidden="1" customHeight="1" x14ac:dyDescent="0.25">
      <c r="A482" s="13">
        <v>630</v>
      </c>
      <c r="B482" s="38">
        <v>806630</v>
      </c>
      <c r="C482" s="19" t="s">
        <v>520</v>
      </c>
      <c r="D482" s="199">
        <v>2812</v>
      </c>
      <c r="E482" s="13" t="s">
        <v>689</v>
      </c>
      <c r="F482" s="35">
        <v>611</v>
      </c>
      <c r="G482" s="37">
        <v>610</v>
      </c>
      <c r="H482" s="35" t="s">
        <v>2348</v>
      </c>
      <c r="I482" s="35" t="s">
        <v>2648</v>
      </c>
      <c r="J482" s="192"/>
      <c r="K482" s="192"/>
      <c r="L482" s="187"/>
      <c r="M482" s="185">
        <v>-30399.45</v>
      </c>
      <c r="N482" s="174">
        <v>630</v>
      </c>
      <c r="O482" s="174"/>
      <c r="P482" s="20" t="s">
        <v>522</v>
      </c>
      <c r="Q482" s="20" t="s">
        <v>523</v>
      </c>
      <c r="R482" s="25" t="s">
        <v>23</v>
      </c>
      <c r="S482" s="20">
        <v>15410</v>
      </c>
      <c r="T482" t="str">
        <f>VLOOKUP(S482,'Acct Unit'!D:E,2,FALSE)</f>
        <v>Volunteers -TB</v>
      </c>
      <c r="U482">
        <f>VLOOKUP(S482,'Acct Unit'!D:F,3,FALSE)</f>
        <v>10</v>
      </c>
      <c r="V482" s="25" t="s">
        <v>23</v>
      </c>
      <c r="W482" s="20" t="s">
        <v>14</v>
      </c>
      <c r="X482" s="20" t="s">
        <v>521</v>
      </c>
    </row>
    <row r="483" spans="1:26" ht="18.95" hidden="1" customHeight="1" x14ac:dyDescent="0.25">
      <c r="A483" s="13">
        <v>631</v>
      </c>
      <c r="B483" s="39">
        <v>806631</v>
      </c>
      <c r="C483" s="22"/>
      <c r="D483" s="199">
        <v>2812</v>
      </c>
      <c r="E483" s="13" t="s">
        <v>811</v>
      </c>
      <c r="F483" s="35">
        <v>611</v>
      </c>
      <c r="G483" s="37">
        <v>610</v>
      </c>
      <c r="H483" s="35" t="s">
        <v>2370</v>
      </c>
      <c r="I483" s="35" t="s">
        <v>2648</v>
      </c>
      <c r="J483" s="192"/>
      <c r="K483" s="192"/>
      <c r="L483" s="187"/>
      <c r="M483" s="185">
        <v>9898.9500000000007</v>
      </c>
      <c r="N483" s="174">
        <v>631</v>
      </c>
      <c r="O483" s="174"/>
      <c r="P483" s="22" t="s">
        <v>315</v>
      </c>
      <c r="Q483" s="22"/>
      <c r="R483" s="205" t="s">
        <v>23</v>
      </c>
      <c r="S483" s="20">
        <v>21710</v>
      </c>
      <c r="T483" t="str">
        <f>VLOOKUP(S483,'Acct Unit'!D:E,2,FALSE)</f>
        <v>Immunodefiency Clinic (Id -TB</v>
      </c>
      <c r="U483">
        <f>VLOOKUP(S483,'Acct Unit'!D:F,3,FALSE)</f>
        <v>10</v>
      </c>
      <c r="V483" s="205" t="s">
        <v>23</v>
      </c>
      <c r="W483" s="22"/>
      <c r="X483" s="22"/>
    </row>
    <row r="484" spans="1:26" ht="18.95" hidden="1" customHeight="1" x14ac:dyDescent="0.25">
      <c r="A484" s="13">
        <v>640</v>
      </c>
      <c r="B484" s="38">
        <v>806640</v>
      </c>
      <c r="C484" s="19" t="s">
        <v>532</v>
      </c>
      <c r="D484" s="199">
        <v>2812</v>
      </c>
      <c r="E484" s="13" t="s">
        <v>813</v>
      </c>
      <c r="F484" s="35">
        <v>611</v>
      </c>
      <c r="G484" s="37">
        <v>610</v>
      </c>
      <c r="H484" s="35" t="s">
        <v>2345</v>
      </c>
      <c r="I484" s="35" t="s">
        <v>2648</v>
      </c>
      <c r="J484" s="192"/>
      <c r="K484" s="192"/>
      <c r="L484" s="187"/>
      <c r="M484" s="185">
        <v>-118034.04</v>
      </c>
      <c r="N484" s="174">
        <v>640</v>
      </c>
      <c r="O484" s="174"/>
      <c r="P484" s="20" t="s">
        <v>534</v>
      </c>
      <c r="Q484" s="20" t="s">
        <v>12</v>
      </c>
      <c r="R484" s="25" t="s">
        <v>8</v>
      </c>
      <c r="S484" s="20">
        <v>14202</v>
      </c>
      <c r="T484" t="str">
        <f>VLOOKUP(S484,'Acct Unit'!D:E,2,FALSE)</f>
        <v>Center One Oupatient -TB</v>
      </c>
      <c r="U484">
        <f>VLOOKUP(S484,'Acct Unit'!D:F,3,FALSE)</f>
        <v>10</v>
      </c>
      <c r="V484" s="25" t="s">
        <v>8</v>
      </c>
      <c r="W484" s="20" t="s">
        <v>14</v>
      </c>
      <c r="X484" s="20" t="s">
        <v>533</v>
      </c>
    </row>
    <row r="485" spans="1:26" ht="18.95" hidden="1" customHeight="1" x14ac:dyDescent="0.25">
      <c r="A485" s="13">
        <v>642</v>
      </c>
      <c r="B485" s="39">
        <v>806642</v>
      </c>
      <c r="C485" s="22"/>
      <c r="D485" s="199">
        <v>2812</v>
      </c>
      <c r="E485" s="13" t="s">
        <v>814</v>
      </c>
      <c r="F485" s="35">
        <v>611</v>
      </c>
      <c r="G485" s="37">
        <v>610</v>
      </c>
      <c r="H485" s="35" t="s">
        <v>2356</v>
      </c>
      <c r="I485" s="35" t="s">
        <v>2648</v>
      </c>
      <c r="J485" s="192"/>
      <c r="K485" s="192"/>
      <c r="L485" s="187"/>
      <c r="M485" s="185">
        <v>-3110.63</v>
      </c>
      <c r="N485" s="174">
        <v>642</v>
      </c>
      <c r="O485" s="174"/>
      <c r="P485" s="22" t="s">
        <v>238</v>
      </c>
      <c r="Q485" s="22"/>
      <c r="R485" s="205" t="s">
        <v>23</v>
      </c>
      <c r="S485" s="20">
        <v>15944</v>
      </c>
      <c r="T485" t="str">
        <f>VLOOKUP(S485,'Acct Unit'!D:E,2,FALSE)</f>
        <v>Div of Infectious Disease - TB</v>
      </c>
      <c r="U485">
        <f>VLOOKUP(S485,'Acct Unit'!D:F,3,FALSE)</f>
        <v>10</v>
      </c>
      <c r="V485" s="205" t="s">
        <v>23</v>
      </c>
      <c r="W485" s="22"/>
      <c r="X485" s="22"/>
      <c r="Y485" t="s">
        <v>2335</v>
      </c>
      <c r="Z485" s="34">
        <v>44698</v>
      </c>
    </row>
    <row r="486" spans="1:26" ht="18.95" hidden="1" customHeight="1" x14ac:dyDescent="0.25">
      <c r="A486" s="13">
        <v>658</v>
      </c>
      <c r="B486" s="38">
        <v>806658</v>
      </c>
      <c r="C486" s="19" t="s">
        <v>535</v>
      </c>
      <c r="D486" s="199">
        <v>2812</v>
      </c>
      <c r="E486" s="13" t="s">
        <v>536</v>
      </c>
      <c r="F486" s="35">
        <v>611</v>
      </c>
      <c r="G486" s="37">
        <v>610</v>
      </c>
      <c r="H486" s="35" t="s">
        <v>2354</v>
      </c>
      <c r="I486" s="35" t="s">
        <v>2648</v>
      </c>
      <c r="J486" s="192"/>
      <c r="K486" s="192"/>
      <c r="L486" s="187"/>
      <c r="M486" s="185">
        <v>22391.83</v>
      </c>
      <c r="N486" s="174">
        <v>658</v>
      </c>
      <c r="O486" s="174"/>
      <c r="P486" s="20" t="s">
        <v>91</v>
      </c>
      <c r="Q486" s="20" t="s">
        <v>538</v>
      </c>
      <c r="R486" s="25" t="s">
        <v>23</v>
      </c>
      <c r="S486" s="20">
        <v>15938</v>
      </c>
      <c r="T486" t="str">
        <f>VLOOKUP(S486,'Acct Unit'!D:E,2,FALSE)</f>
        <v>Div of Emergency Medicine -TB</v>
      </c>
      <c r="U486">
        <f>VLOOKUP(S486,'Acct Unit'!D:F,3,FALSE)</f>
        <v>10</v>
      </c>
      <c r="V486" s="25" t="s">
        <v>23</v>
      </c>
      <c r="W486" s="20" t="s">
        <v>14</v>
      </c>
      <c r="X486" s="20" t="s">
        <v>537</v>
      </c>
    </row>
    <row r="487" spans="1:26" ht="18.95" hidden="1" customHeight="1" x14ac:dyDescent="0.25">
      <c r="A487" s="13">
        <v>662</v>
      </c>
      <c r="B487" s="39">
        <v>806662</v>
      </c>
      <c r="C487" s="22"/>
      <c r="D487" s="199">
        <v>2812</v>
      </c>
      <c r="E487" s="13" t="s">
        <v>815</v>
      </c>
      <c r="F487" s="35">
        <v>611</v>
      </c>
      <c r="G487" s="37">
        <v>610</v>
      </c>
      <c r="H487" s="35" t="s">
        <v>2350</v>
      </c>
      <c r="I487" s="35" t="s">
        <v>2648</v>
      </c>
      <c r="J487" s="192"/>
      <c r="K487" s="192"/>
      <c r="L487" s="187"/>
      <c r="M487" s="185">
        <v>-469927.67</v>
      </c>
      <c r="N487" s="174">
        <v>662</v>
      </c>
      <c r="O487" s="174"/>
      <c r="P487" s="22" t="s">
        <v>48</v>
      </c>
      <c r="Q487" s="20" t="s">
        <v>49</v>
      </c>
      <c r="R487" s="25" t="s">
        <v>23</v>
      </c>
      <c r="S487" s="20">
        <v>15900</v>
      </c>
      <c r="T487" t="str">
        <f>VLOOKUP(S487,'Acct Unit'!D:E,2,FALSE)</f>
        <v>Admin Educ Center -TB</v>
      </c>
      <c r="U487">
        <f>VLOOKUP(S487,'Acct Unit'!D:F,3,FALSE)</f>
        <v>10</v>
      </c>
      <c r="V487" s="25" t="s">
        <v>23</v>
      </c>
      <c r="W487" s="22"/>
      <c r="X487" s="22"/>
    </row>
    <row r="488" spans="1:26" ht="18.95" hidden="1" customHeight="1" x14ac:dyDescent="0.25">
      <c r="A488" s="13">
        <v>665</v>
      </c>
      <c r="B488" s="38">
        <v>806665</v>
      </c>
      <c r="C488" s="13"/>
      <c r="D488" s="199">
        <v>2812</v>
      </c>
      <c r="E488" s="13" t="s">
        <v>947</v>
      </c>
      <c r="F488" s="35">
        <v>611</v>
      </c>
      <c r="G488" s="37">
        <v>610</v>
      </c>
      <c r="H488" s="35" t="s">
        <v>2336</v>
      </c>
      <c r="I488" s="35" t="s">
        <v>2648</v>
      </c>
      <c r="J488" s="192"/>
      <c r="K488" s="192"/>
      <c r="L488" s="187"/>
      <c r="M488" s="185">
        <v>-25544.799999999999</v>
      </c>
      <c r="N488" s="174">
        <v>665</v>
      </c>
      <c r="O488" s="174"/>
      <c r="P488" s="22" t="s">
        <v>164</v>
      </c>
      <c r="Q488" s="22"/>
      <c r="R488" s="205" t="s">
        <v>8</v>
      </c>
      <c r="S488" s="20">
        <v>10452</v>
      </c>
      <c r="T488" t="str">
        <f>VLOOKUP(S488,'Acct Unit'!D:E,2,FALSE)</f>
        <v>Development Office -PA</v>
      </c>
      <c r="U488">
        <f>VLOOKUP(S488,'Acct Unit'!D:F,3,FALSE)</f>
        <v>80</v>
      </c>
      <c r="V488" s="205" t="s">
        <v>8</v>
      </c>
      <c r="W488" s="13"/>
      <c r="X488" s="13"/>
    </row>
    <row r="489" spans="1:26" ht="18.95" hidden="1" customHeight="1" x14ac:dyDescent="0.25">
      <c r="A489" s="13">
        <v>666</v>
      </c>
      <c r="B489" s="38">
        <v>806666</v>
      </c>
      <c r="C489" s="13"/>
      <c r="D489" s="199">
        <v>2812</v>
      </c>
      <c r="E489" s="13" t="s">
        <v>951</v>
      </c>
      <c r="F489" s="35">
        <v>611</v>
      </c>
      <c r="G489" s="37">
        <v>610</v>
      </c>
      <c r="H489" s="35" t="s">
        <v>2336</v>
      </c>
      <c r="I489" s="35" t="s">
        <v>2648</v>
      </c>
      <c r="J489" s="192"/>
      <c r="K489" s="192"/>
      <c r="L489" s="187"/>
      <c r="M489" s="185">
        <v>-40184.480000000003</v>
      </c>
      <c r="N489" s="174">
        <v>666</v>
      </c>
      <c r="O489" s="174"/>
      <c r="P489" s="22" t="s">
        <v>164</v>
      </c>
      <c r="Q489" s="22"/>
      <c r="R489" s="205" t="s">
        <v>8</v>
      </c>
      <c r="S489" s="20">
        <v>10452</v>
      </c>
      <c r="T489" t="str">
        <f>VLOOKUP(S489,'Acct Unit'!D:E,2,FALSE)</f>
        <v>Development Office -PA</v>
      </c>
      <c r="U489">
        <f>VLOOKUP(S489,'Acct Unit'!D:F,3,FALSE)</f>
        <v>80</v>
      </c>
      <c r="V489" s="205" t="s">
        <v>8</v>
      </c>
      <c r="W489" s="13"/>
      <c r="X489" s="13"/>
    </row>
    <row r="490" spans="1:26" ht="18.95" hidden="1" customHeight="1" x14ac:dyDescent="0.25">
      <c r="A490" s="13">
        <v>667</v>
      </c>
      <c r="B490" s="38">
        <v>806667</v>
      </c>
      <c r="C490" s="13"/>
      <c r="D490" s="199">
        <v>2812</v>
      </c>
      <c r="E490" s="13" t="s">
        <v>950</v>
      </c>
      <c r="F490" s="35">
        <v>611</v>
      </c>
      <c r="G490" s="37">
        <v>610</v>
      </c>
      <c r="H490" s="35" t="s">
        <v>2336</v>
      </c>
      <c r="I490" s="35" t="s">
        <v>2648</v>
      </c>
      <c r="J490" s="192"/>
      <c r="K490" s="192"/>
      <c r="L490" s="187"/>
      <c r="M490" s="185">
        <v>-10932.13</v>
      </c>
      <c r="N490" s="174">
        <v>667</v>
      </c>
      <c r="O490" s="174"/>
      <c r="P490" s="22" t="s">
        <v>164</v>
      </c>
      <c r="Q490" s="22"/>
      <c r="R490" s="205" t="s">
        <v>8</v>
      </c>
      <c r="S490" s="20">
        <v>10452</v>
      </c>
      <c r="T490" t="str">
        <f>VLOOKUP(S490,'Acct Unit'!D:E,2,FALSE)</f>
        <v>Development Office -PA</v>
      </c>
      <c r="U490">
        <f>VLOOKUP(S490,'Acct Unit'!D:F,3,FALSE)</f>
        <v>80</v>
      </c>
      <c r="V490" s="205" t="s">
        <v>8</v>
      </c>
      <c r="W490" s="13"/>
      <c r="X490" s="13"/>
    </row>
    <row r="491" spans="1:26" ht="18.95" hidden="1" customHeight="1" x14ac:dyDescent="0.25">
      <c r="A491" s="13">
        <v>668</v>
      </c>
      <c r="B491" s="38">
        <v>806668</v>
      </c>
      <c r="C491" s="13"/>
      <c r="D491" s="199">
        <v>2812</v>
      </c>
      <c r="E491" s="13" t="s">
        <v>948</v>
      </c>
      <c r="F491" s="35">
        <v>611</v>
      </c>
      <c r="G491" s="37">
        <v>610</v>
      </c>
      <c r="H491" s="35" t="s">
        <v>2336</v>
      </c>
      <c r="I491" s="35" t="s">
        <v>2648</v>
      </c>
      <c r="J491" s="192"/>
      <c r="K491" s="192"/>
      <c r="L491" s="187"/>
      <c r="M491" s="185">
        <v>-2780.49</v>
      </c>
      <c r="N491" s="174">
        <v>668</v>
      </c>
      <c r="O491" s="174"/>
      <c r="P491" s="22" t="s">
        <v>164</v>
      </c>
      <c r="Q491" s="22"/>
      <c r="R491" s="205" t="s">
        <v>8</v>
      </c>
      <c r="S491" s="20">
        <v>10452</v>
      </c>
      <c r="T491" t="str">
        <f>VLOOKUP(S491,'Acct Unit'!D:E,2,FALSE)</f>
        <v>Development Office -PA</v>
      </c>
      <c r="U491">
        <f>VLOOKUP(S491,'Acct Unit'!D:F,3,FALSE)</f>
        <v>80</v>
      </c>
      <c r="V491" s="205" t="s">
        <v>8</v>
      </c>
      <c r="W491" s="13"/>
      <c r="X491" s="13"/>
    </row>
    <row r="492" spans="1:26" ht="18.95" hidden="1" customHeight="1" x14ac:dyDescent="0.25">
      <c r="A492" s="13">
        <v>669</v>
      </c>
      <c r="B492" s="38">
        <v>806669</v>
      </c>
      <c r="C492" s="13"/>
      <c r="D492" s="199">
        <v>2812</v>
      </c>
      <c r="E492" s="13" t="s">
        <v>953</v>
      </c>
      <c r="F492" s="35">
        <v>611</v>
      </c>
      <c r="G492" s="37">
        <v>610</v>
      </c>
      <c r="H492" s="35" t="s">
        <v>2336</v>
      </c>
      <c r="I492" s="35" t="s">
        <v>2648</v>
      </c>
      <c r="J492" s="192"/>
      <c r="K492" s="192"/>
      <c r="L492" s="187"/>
      <c r="M492" s="185">
        <v>-35545.4</v>
      </c>
      <c r="N492" s="174">
        <v>669</v>
      </c>
      <c r="O492" s="174"/>
      <c r="P492" s="22" t="s">
        <v>164</v>
      </c>
      <c r="Q492" s="22"/>
      <c r="R492" s="205" t="s">
        <v>8</v>
      </c>
      <c r="S492" s="20">
        <v>10452</v>
      </c>
      <c r="T492" t="str">
        <f>VLOOKUP(S492,'Acct Unit'!D:E,2,FALSE)</f>
        <v>Development Office -PA</v>
      </c>
      <c r="U492">
        <f>VLOOKUP(S492,'Acct Unit'!D:F,3,FALSE)</f>
        <v>80</v>
      </c>
      <c r="V492" s="205" t="s">
        <v>8</v>
      </c>
      <c r="W492" s="13"/>
      <c r="X492" s="13"/>
    </row>
    <row r="493" spans="1:26" ht="18.95" hidden="1" customHeight="1" x14ac:dyDescent="0.25">
      <c r="A493" s="13">
        <v>670</v>
      </c>
      <c r="B493" s="38">
        <v>806670</v>
      </c>
      <c r="C493" s="13"/>
      <c r="D493" s="199">
        <v>2812</v>
      </c>
      <c r="E493" s="13" t="s">
        <v>952</v>
      </c>
      <c r="F493" s="35">
        <v>611</v>
      </c>
      <c r="G493" s="37">
        <v>610</v>
      </c>
      <c r="H493" s="35" t="s">
        <v>2336</v>
      </c>
      <c r="I493" s="35" t="s">
        <v>2648</v>
      </c>
      <c r="J493" s="192"/>
      <c r="K493" s="192"/>
      <c r="L493" s="187"/>
      <c r="M493" s="185">
        <v>-35358</v>
      </c>
      <c r="N493" s="174">
        <v>670</v>
      </c>
      <c r="O493" s="174"/>
      <c r="P493" s="22" t="s">
        <v>164</v>
      </c>
      <c r="Q493" s="22"/>
      <c r="R493" s="205" t="s">
        <v>8</v>
      </c>
      <c r="S493" s="20">
        <v>10452</v>
      </c>
      <c r="T493" t="str">
        <f>VLOOKUP(S493,'Acct Unit'!D:E,2,FALSE)</f>
        <v>Development Office -PA</v>
      </c>
      <c r="U493">
        <f>VLOOKUP(S493,'Acct Unit'!D:F,3,FALSE)</f>
        <v>80</v>
      </c>
      <c r="V493" s="205" t="s">
        <v>8</v>
      </c>
      <c r="W493" s="13"/>
      <c r="X493" s="13"/>
    </row>
    <row r="494" spans="1:26" ht="18.95" hidden="1" customHeight="1" x14ac:dyDescent="0.25">
      <c r="A494" s="12">
        <v>671</v>
      </c>
      <c r="B494" s="38">
        <v>806671</v>
      </c>
      <c r="C494" s="13"/>
      <c r="D494" s="199">
        <v>2812</v>
      </c>
      <c r="E494" s="12" t="s">
        <v>949</v>
      </c>
      <c r="F494" s="35">
        <v>611</v>
      </c>
      <c r="G494" s="37">
        <v>610</v>
      </c>
      <c r="H494" s="35" t="s">
        <v>2336</v>
      </c>
      <c r="I494" s="35" t="s">
        <v>2648</v>
      </c>
      <c r="J494" s="192"/>
      <c r="K494" s="192"/>
      <c r="L494" s="187"/>
      <c r="M494" s="185">
        <v>-40000</v>
      </c>
      <c r="N494" s="174">
        <v>671</v>
      </c>
      <c r="O494" s="174"/>
      <c r="P494" s="22" t="s">
        <v>164</v>
      </c>
      <c r="Q494" s="22"/>
      <c r="R494" s="205" t="s">
        <v>8</v>
      </c>
      <c r="S494" s="20">
        <v>10452</v>
      </c>
      <c r="T494" t="str">
        <f>VLOOKUP(S494,'Acct Unit'!D:E,2,FALSE)</f>
        <v>Development Office -PA</v>
      </c>
      <c r="U494">
        <f>VLOOKUP(S494,'Acct Unit'!D:F,3,FALSE)</f>
        <v>80</v>
      </c>
      <c r="V494" s="205" t="s">
        <v>8</v>
      </c>
      <c r="W494" s="13"/>
      <c r="X494" s="13"/>
    </row>
    <row r="495" spans="1:26" ht="18.95" hidden="1" customHeight="1" x14ac:dyDescent="0.25">
      <c r="A495" s="12">
        <v>672</v>
      </c>
      <c r="B495" s="38">
        <v>806672</v>
      </c>
      <c r="C495" s="13"/>
      <c r="D495" s="199">
        <v>2812</v>
      </c>
      <c r="E495" s="12" t="s">
        <v>946</v>
      </c>
      <c r="F495" s="35">
        <v>611</v>
      </c>
      <c r="G495" s="37">
        <v>610</v>
      </c>
      <c r="H495" s="35" t="s">
        <v>2336</v>
      </c>
      <c r="I495" s="35" t="s">
        <v>2648</v>
      </c>
      <c r="J495" s="192"/>
      <c r="K495" s="192"/>
      <c r="L495" s="187"/>
      <c r="M495" s="185">
        <v>-36308.5</v>
      </c>
      <c r="N495" s="174">
        <v>672</v>
      </c>
      <c r="O495" s="174"/>
      <c r="P495" s="22" t="s">
        <v>164</v>
      </c>
      <c r="Q495" s="22"/>
      <c r="R495" s="205" t="s">
        <v>8</v>
      </c>
      <c r="S495" s="20">
        <v>10452</v>
      </c>
      <c r="T495" t="str">
        <f>VLOOKUP(S495,'Acct Unit'!D:E,2,FALSE)</f>
        <v>Development Office -PA</v>
      </c>
      <c r="U495">
        <f>VLOOKUP(S495,'Acct Unit'!D:F,3,FALSE)</f>
        <v>80</v>
      </c>
      <c r="V495" s="205" t="s">
        <v>8</v>
      </c>
      <c r="W495" s="13"/>
      <c r="X495" s="13"/>
    </row>
    <row r="496" spans="1:26" ht="18.95" hidden="1" customHeight="1" x14ac:dyDescent="0.25">
      <c r="A496" s="12">
        <v>673</v>
      </c>
      <c r="B496" s="38">
        <v>806673</v>
      </c>
      <c r="C496" s="13"/>
      <c r="D496" s="199">
        <v>2812</v>
      </c>
      <c r="E496" s="12" t="s">
        <v>945</v>
      </c>
      <c r="F496" s="35">
        <v>611</v>
      </c>
      <c r="G496" s="37">
        <v>610</v>
      </c>
      <c r="H496" s="35" t="s">
        <v>2336</v>
      </c>
      <c r="I496" s="35" t="s">
        <v>2648</v>
      </c>
      <c r="J496" s="192"/>
      <c r="K496" s="192"/>
      <c r="L496" s="187"/>
      <c r="M496" s="185">
        <v>-28007.52</v>
      </c>
      <c r="N496" s="174">
        <v>673</v>
      </c>
      <c r="O496" s="174"/>
      <c r="P496" s="22" t="s">
        <v>164</v>
      </c>
      <c r="Q496" s="22"/>
      <c r="R496" s="205" t="s">
        <v>8</v>
      </c>
      <c r="S496" s="20">
        <v>10452</v>
      </c>
      <c r="T496" t="str">
        <f>VLOOKUP(S496,'Acct Unit'!D:E,2,FALSE)</f>
        <v>Development Office -PA</v>
      </c>
      <c r="U496">
        <f>VLOOKUP(S496,'Acct Unit'!D:F,3,FALSE)</f>
        <v>80</v>
      </c>
      <c r="V496" s="205" t="s">
        <v>8</v>
      </c>
      <c r="W496" s="13"/>
      <c r="X496" s="13"/>
    </row>
    <row r="497" spans="1:24" ht="18.95" hidden="1" customHeight="1" x14ac:dyDescent="0.25">
      <c r="A497" s="12">
        <v>674</v>
      </c>
      <c r="B497" s="38">
        <v>806674</v>
      </c>
      <c r="C497" s="13"/>
      <c r="D497" s="199">
        <v>2812</v>
      </c>
      <c r="E497" s="12" t="s">
        <v>690</v>
      </c>
      <c r="F497" s="35">
        <v>611</v>
      </c>
      <c r="G497" s="37">
        <v>610</v>
      </c>
      <c r="H497" s="35" t="s">
        <v>2336</v>
      </c>
      <c r="I497" s="35" t="s">
        <v>2648</v>
      </c>
      <c r="J497" s="192"/>
      <c r="K497" s="192"/>
      <c r="L497" s="187"/>
      <c r="M497" s="185">
        <v>-22105</v>
      </c>
      <c r="N497" s="174">
        <v>674</v>
      </c>
      <c r="O497" s="174"/>
      <c r="P497" s="22" t="s">
        <v>164</v>
      </c>
      <c r="Q497" s="22"/>
      <c r="R497" s="205" t="s">
        <v>8</v>
      </c>
      <c r="S497" s="20">
        <v>10452</v>
      </c>
      <c r="T497" t="str">
        <f>VLOOKUP(S497,'Acct Unit'!D:E,2,FALSE)</f>
        <v>Development Office -PA</v>
      </c>
      <c r="U497">
        <f>VLOOKUP(S497,'Acct Unit'!D:F,3,FALSE)</f>
        <v>80</v>
      </c>
      <c r="V497" s="205" t="s">
        <v>8</v>
      </c>
      <c r="W497" s="13"/>
      <c r="X497" s="13"/>
    </row>
    <row r="498" spans="1:24" ht="18.95" hidden="1" customHeight="1" x14ac:dyDescent="0.25">
      <c r="A498" s="13">
        <v>675</v>
      </c>
      <c r="B498" s="39">
        <v>806675</v>
      </c>
      <c r="C498" s="22"/>
      <c r="D498" s="199">
        <v>2812</v>
      </c>
      <c r="E498" s="13" t="s">
        <v>816</v>
      </c>
      <c r="F498" s="35">
        <v>611</v>
      </c>
      <c r="G498" s="37">
        <v>610</v>
      </c>
      <c r="H498" s="35" t="s">
        <v>2337</v>
      </c>
      <c r="I498" s="35" t="s">
        <v>2648</v>
      </c>
      <c r="J498" s="192"/>
      <c r="K498" s="192"/>
      <c r="L498" s="187"/>
      <c r="M498" s="185">
        <v>-20411.169999999998</v>
      </c>
      <c r="N498" s="174">
        <v>675</v>
      </c>
      <c r="O498" s="174"/>
      <c r="P498" s="22" t="s">
        <v>20</v>
      </c>
      <c r="Q498" s="20" t="s">
        <v>111</v>
      </c>
      <c r="R498" s="25" t="s">
        <v>23</v>
      </c>
      <c r="S498" s="20">
        <v>10101</v>
      </c>
      <c r="T498" t="str">
        <f>VLOOKUP(S498,'Acct Unit'!D:E,2,FALSE)</f>
        <v>Administration -TB</v>
      </c>
      <c r="U498">
        <f>VLOOKUP(S498,'Acct Unit'!D:F,3,FALSE)</f>
        <v>10</v>
      </c>
      <c r="V498" s="25" t="s">
        <v>23</v>
      </c>
      <c r="W498" s="22"/>
      <c r="X498" s="22"/>
    </row>
    <row r="499" spans="1:24" ht="18.95" hidden="1" customHeight="1" x14ac:dyDescent="0.25">
      <c r="A499" s="12">
        <v>676</v>
      </c>
      <c r="B499" s="38">
        <v>806676</v>
      </c>
      <c r="C499" s="19" t="s">
        <v>539</v>
      </c>
      <c r="D499" s="199">
        <v>2812</v>
      </c>
      <c r="E499" s="12" t="s">
        <v>691</v>
      </c>
      <c r="F499" s="35">
        <v>611</v>
      </c>
      <c r="G499" s="37">
        <v>610</v>
      </c>
      <c r="H499" s="35" t="s">
        <v>2344</v>
      </c>
      <c r="I499" s="35" t="s">
        <v>2648</v>
      </c>
      <c r="J499" s="192"/>
      <c r="K499" s="192"/>
      <c r="L499" s="187"/>
      <c r="M499" s="185">
        <v>-9435.15</v>
      </c>
      <c r="N499" s="174">
        <v>676</v>
      </c>
      <c r="O499" s="174"/>
      <c r="P499" s="20" t="s">
        <v>540</v>
      </c>
      <c r="Q499" s="20" t="s">
        <v>541</v>
      </c>
      <c r="R499" s="25" t="s">
        <v>8</v>
      </c>
      <c r="S499" s="20">
        <v>10462</v>
      </c>
      <c r="T499" t="str">
        <f>VLOOKUP(S499,'Acct Unit'!D:E,2,FALSE)</f>
        <v>Marketing &amp; Communications -PA</v>
      </c>
      <c r="U499">
        <f>VLOOKUP(S499,'Acct Unit'!D:F,3,FALSE)</f>
        <v>80</v>
      </c>
      <c r="V499" s="25" t="s">
        <v>8</v>
      </c>
      <c r="W499" s="20" t="s">
        <v>14</v>
      </c>
      <c r="X499" s="20" t="s">
        <v>110</v>
      </c>
    </row>
    <row r="500" spans="1:24" ht="18.95" hidden="1" customHeight="1" x14ac:dyDescent="0.25">
      <c r="A500" s="178">
        <v>680</v>
      </c>
      <c r="B500" s="178">
        <v>806680</v>
      </c>
      <c r="C500" s="178"/>
      <c r="D500" s="199">
        <v>2812</v>
      </c>
      <c r="E500" s="178" t="s">
        <v>2644</v>
      </c>
      <c r="F500" s="35">
        <v>611</v>
      </c>
      <c r="G500" s="200">
        <v>610</v>
      </c>
      <c r="H500" s="35" t="s">
        <v>2337</v>
      </c>
      <c r="I500" s="35" t="s">
        <v>2648</v>
      </c>
      <c r="J500" s="205"/>
      <c r="K500" s="205"/>
      <c r="L500" s="22"/>
      <c r="M500" s="185">
        <v>1903221.2</v>
      </c>
      <c r="N500" s="174">
        <v>680</v>
      </c>
      <c r="O500" s="174"/>
      <c r="P500" s="9" t="s">
        <v>955</v>
      </c>
      <c r="Q500" s="13"/>
      <c r="R500" s="181"/>
      <c r="S500" s="27">
        <v>10101</v>
      </c>
      <c r="T500" t="str">
        <f>VLOOKUP(S500,'Acct Unit'!D:E,2,FALSE)</f>
        <v>Administration -TB</v>
      </c>
      <c r="U500">
        <f>VLOOKUP(S500,'Acct Unit'!D:F,3,FALSE)</f>
        <v>10</v>
      </c>
      <c r="V500" s="181"/>
      <c r="W500" s="13"/>
      <c r="X500" s="13"/>
    </row>
    <row r="501" spans="1:24" ht="18.95" hidden="1" customHeight="1" x14ac:dyDescent="0.25">
      <c r="A501" s="12">
        <v>681</v>
      </c>
      <c r="B501" s="38">
        <v>806681</v>
      </c>
      <c r="C501" s="13"/>
      <c r="D501" s="199">
        <v>2812</v>
      </c>
      <c r="E501" s="12" t="s">
        <v>919</v>
      </c>
      <c r="F501" s="35">
        <v>611</v>
      </c>
      <c r="G501" s="200">
        <v>610</v>
      </c>
      <c r="H501" s="35" t="s">
        <v>2337</v>
      </c>
      <c r="I501" s="35" t="s">
        <v>2648</v>
      </c>
      <c r="J501" s="192"/>
      <c r="K501" s="192"/>
      <c r="L501" s="187"/>
      <c r="M501" s="185">
        <v>537396.79</v>
      </c>
      <c r="N501" s="174">
        <v>681</v>
      </c>
      <c r="O501" s="174"/>
      <c r="P501" s="9" t="s">
        <v>955</v>
      </c>
      <c r="Q501" s="13"/>
      <c r="R501" s="181"/>
      <c r="S501" s="27">
        <v>10101</v>
      </c>
      <c r="T501" t="str">
        <f>VLOOKUP(S501,'Acct Unit'!D:E,2,FALSE)</f>
        <v>Administration -TB</v>
      </c>
      <c r="U501">
        <f>VLOOKUP(S501,'Acct Unit'!D:F,3,FALSE)</f>
        <v>10</v>
      </c>
      <c r="V501" s="181"/>
      <c r="W501" s="13"/>
      <c r="X501" s="13"/>
    </row>
    <row r="502" spans="1:24" ht="18.95" hidden="1" customHeight="1" x14ac:dyDescent="0.25">
      <c r="A502" s="12">
        <v>682</v>
      </c>
      <c r="B502" s="38">
        <v>806682</v>
      </c>
      <c r="C502" s="13"/>
      <c r="D502" s="199">
        <v>2812</v>
      </c>
      <c r="E502" s="12" t="s">
        <v>920</v>
      </c>
      <c r="F502" s="35">
        <v>611</v>
      </c>
      <c r="G502" s="200">
        <v>610</v>
      </c>
      <c r="H502" s="35" t="s">
        <v>2337</v>
      </c>
      <c r="I502" s="35" t="s">
        <v>2648</v>
      </c>
      <c r="J502" s="192"/>
      <c r="K502" s="192"/>
      <c r="L502" s="187"/>
      <c r="M502" s="185">
        <v>33.46</v>
      </c>
      <c r="N502" s="174">
        <v>682</v>
      </c>
      <c r="O502" s="174"/>
      <c r="P502" s="9" t="s">
        <v>955</v>
      </c>
      <c r="Q502" s="13"/>
      <c r="R502" s="205" t="s">
        <v>23</v>
      </c>
      <c r="S502" s="20">
        <v>21714</v>
      </c>
      <c r="T502" t="str">
        <f>VLOOKUP(S502,'Acct Unit'!D:E,2,FALSE)</f>
        <v>Medicine Administration -TB</v>
      </c>
      <c r="U502">
        <f>VLOOKUP(S502,'Acct Unit'!D:F,3,FALSE)</f>
        <v>10</v>
      </c>
      <c r="V502" s="205" t="s">
        <v>23</v>
      </c>
      <c r="W502" s="22"/>
      <c r="X502" s="22"/>
    </row>
    <row r="503" spans="1:24" ht="18.95" hidden="1" customHeight="1" x14ac:dyDescent="0.25">
      <c r="A503" s="13">
        <v>684</v>
      </c>
      <c r="B503" s="39">
        <v>806684</v>
      </c>
      <c r="C503" s="22"/>
      <c r="D503" s="199">
        <v>2812</v>
      </c>
      <c r="E503" s="13" t="s">
        <v>817</v>
      </c>
      <c r="F503" s="35">
        <v>611</v>
      </c>
      <c r="G503" s="37">
        <v>610</v>
      </c>
      <c r="H503" s="35" t="s">
        <v>2371</v>
      </c>
      <c r="I503" s="35" t="s">
        <v>2648</v>
      </c>
      <c r="J503" s="192"/>
      <c r="K503" s="192"/>
      <c r="L503" s="187"/>
      <c r="M503" s="185">
        <v>-20000</v>
      </c>
      <c r="N503" s="174">
        <v>684</v>
      </c>
      <c r="O503" s="174"/>
      <c r="P503" s="22" t="s">
        <v>11</v>
      </c>
      <c r="Q503" s="22"/>
      <c r="R503" s="205" t="s">
        <v>23</v>
      </c>
      <c r="S503" s="20">
        <v>15930</v>
      </c>
      <c r="T503" t="str">
        <f>VLOOKUP(S503,'Acct Unit'!D:E,2,FALSE)</f>
        <v>Div of Cardiology -TB</v>
      </c>
      <c r="U503">
        <f>VLOOKUP(S503,'Acct Unit'!D:F,3,FALSE)</f>
        <v>10</v>
      </c>
      <c r="V503" s="205" t="s">
        <v>23</v>
      </c>
      <c r="W503" s="22"/>
      <c r="X503" s="22"/>
    </row>
    <row r="504" spans="1:24" ht="18.95" hidden="1" customHeight="1" x14ac:dyDescent="0.25">
      <c r="A504" s="13">
        <v>685</v>
      </c>
      <c r="B504" s="39">
        <v>806685</v>
      </c>
      <c r="C504" s="22"/>
      <c r="D504" s="199">
        <v>2812</v>
      </c>
      <c r="E504" s="13" t="s">
        <v>692</v>
      </c>
      <c r="F504" s="35">
        <v>611</v>
      </c>
      <c r="G504" s="37">
        <v>610</v>
      </c>
      <c r="H504" s="35" t="s">
        <v>2353</v>
      </c>
      <c r="I504" s="35" t="s">
        <v>2648</v>
      </c>
      <c r="J504" s="192"/>
      <c r="K504" s="192"/>
      <c r="L504" s="187"/>
      <c r="M504" s="185">
        <v>-10000</v>
      </c>
      <c r="N504" s="174">
        <v>685</v>
      </c>
      <c r="O504" s="174"/>
      <c r="P504" s="22" t="s">
        <v>103</v>
      </c>
      <c r="Q504" s="22"/>
      <c r="R504" s="205" t="s">
        <v>23</v>
      </c>
      <c r="S504" s="22">
        <v>20206</v>
      </c>
      <c r="T504" t="str">
        <f>VLOOKUP(S504,'Acct Unit'!D:E,2,FALSE)</f>
        <v>Cancer Center - C1 -TB</v>
      </c>
      <c r="U504">
        <f>VLOOKUP(S504,'Acct Unit'!D:F,3,FALSE)</f>
        <v>10</v>
      </c>
      <c r="V504" s="205" t="s">
        <v>23</v>
      </c>
      <c r="W504" s="22"/>
      <c r="X504" s="22"/>
    </row>
    <row r="505" spans="1:24" ht="18.95" hidden="1" customHeight="1" x14ac:dyDescent="0.25">
      <c r="A505" s="13">
        <v>688</v>
      </c>
      <c r="B505" s="39">
        <v>806688</v>
      </c>
      <c r="C505" s="22"/>
      <c r="D505" s="199">
        <v>2812</v>
      </c>
      <c r="E505" s="13" t="s">
        <v>818</v>
      </c>
      <c r="F505" s="35">
        <v>611</v>
      </c>
      <c r="G505" s="37">
        <v>610</v>
      </c>
      <c r="H505" s="35" t="s">
        <v>2361</v>
      </c>
      <c r="I505" s="35" t="s">
        <v>2648</v>
      </c>
      <c r="J505" s="192"/>
      <c r="K505" s="192"/>
      <c r="L505" s="187"/>
      <c r="M505" s="185">
        <v>-10000</v>
      </c>
      <c r="N505" s="174">
        <v>688</v>
      </c>
      <c r="O505" s="174"/>
      <c r="P505" s="22" t="s">
        <v>879</v>
      </c>
      <c r="Q505" s="22"/>
      <c r="R505" s="25" t="s">
        <v>8</v>
      </c>
      <c r="S505" s="20">
        <v>10452</v>
      </c>
      <c r="T505" t="str">
        <f>VLOOKUP(S505,'Acct Unit'!D:E,2,FALSE)</f>
        <v>Development Office -PA</v>
      </c>
      <c r="U505">
        <f>VLOOKUP(S505,'Acct Unit'!D:F,3,FALSE)</f>
        <v>80</v>
      </c>
      <c r="V505" s="25" t="s">
        <v>8</v>
      </c>
      <c r="W505" s="20" t="s">
        <v>14</v>
      </c>
      <c r="X505" s="20" t="s">
        <v>543</v>
      </c>
    </row>
    <row r="506" spans="1:24" ht="18.95" hidden="1" customHeight="1" x14ac:dyDescent="0.25">
      <c r="A506" s="12">
        <v>707</v>
      </c>
      <c r="B506" s="38">
        <v>806707</v>
      </c>
      <c r="C506" s="13"/>
      <c r="D506" s="199">
        <v>2812</v>
      </c>
      <c r="E506" s="12" t="s">
        <v>921</v>
      </c>
      <c r="F506" s="35">
        <v>611</v>
      </c>
      <c r="G506" s="37">
        <v>610</v>
      </c>
      <c r="H506" s="35" t="s">
        <v>2336</v>
      </c>
      <c r="I506" s="35" t="s">
        <v>2648</v>
      </c>
      <c r="J506" s="192"/>
      <c r="K506" s="192"/>
      <c r="L506" s="187"/>
      <c r="M506" s="185">
        <v>-15659.94</v>
      </c>
      <c r="N506" s="174">
        <v>707</v>
      </c>
      <c r="O506" s="174"/>
      <c r="P506" s="22" t="s">
        <v>164</v>
      </c>
      <c r="Q506" s="22"/>
      <c r="R506" s="205" t="s">
        <v>23</v>
      </c>
      <c r="S506" s="20">
        <v>24001</v>
      </c>
      <c r="T506" t="str">
        <f>VLOOKUP(S506,'Acct Unit'!D:E,2,FALSE)</f>
        <v>Pediatric Administration -TB</v>
      </c>
      <c r="U506">
        <f>VLOOKUP(S506,'Acct Unit'!D:F,3,FALSE)</f>
        <v>10</v>
      </c>
      <c r="V506" s="205" t="s">
        <v>23</v>
      </c>
      <c r="W506" s="22"/>
      <c r="X506" s="22"/>
    </row>
    <row r="507" spans="1:24" ht="18.95" hidden="1" customHeight="1" x14ac:dyDescent="0.25">
      <c r="A507" s="13">
        <v>731</v>
      </c>
      <c r="B507" s="39">
        <v>806731</v>
      </c>
      <c r="C507" s="22"/>
      <c r="D507" s="199">
        <v>2812</v>
      </c>
      <c r="E507" s="13" t="s">
        <v>820</v>
      </c>
      <c r="F507" s="35">
        <v>611</v>
      </c>
      <c r="G507" s="37">
        <v>610</v>
      </c>
      <c r="H507" s="35" t="s">
        <v>2382</v>
      </c>
      <c r="I507" s="35" t="s">
        <v>2648</v>
      </c>
      <c r="J507" s="192"/>
      <c r="K507" s="192"/>
      <c r="L507" s="187"/>
      <c r="M507" s="185">
        <v>-122253.23</v>
      </c>
      <c r="N507" s="174">
        <v>731</v>
      </c>
      <c r="O507" s="174"/>
      <c r="P507" s="22" t="s">
        <v>127</v>
      </c>
      <c r="Q507" s="22"/>
      <c r="R507" s="25" t="s">
        <v>23</v>
      </c>
      <c r="S507" s="20">
        <v>24001</v>
      </c>
      <c r="T507" t="str">
        <f>VLOOKUP(S507,'Acct Unit'!D:E,2,FALSE)</f>
        <v>Pediatric Administration -TB</v>
      </c>
      <c r="U507">
        <f>VLOOKUP(S507,'Acct Unit'!D:F,3,FALSE)</f>
        <v>10</v>
      </c>
      <c r="V507" s="25" t="s">
        <v>23</v>
      </c>
      <c r="W507" s="20" t="s">
        <v>9</v>
      </c>
      <c r="X507" s="20" t="s">
        <v>545</v>
      </c>
    </row>
    <row r="508" spans="1:24" ht="18.95" hidden="1" customHeight="1" x14ac:dyDescent="0.25">
      <c r="A508" s="13">
        <v>907</v>
      </c>
      <c r="B508" s="38">
        <v>806907</v>
      </c>
      <c r="C508" s="19" t="s">
        <v>548</v>
      </c>
      <c r="D508" s="199">
        <v>2812</v>
      </c>
      <c r="E508" s="13" t="s">
        <v>823</v>
      </c>
      <c r="F508" s="35">
        <v>611</v>
      </c>
      <c r="G508" s="37">
        <v>610</v>
      </c>
      <c r="H508" s="35" t="s">
        <v>2381</v>
      </c>
      <c r="I508" s="35" t="s">
        <v>2648</v>
      </c>
      <c r="J508" s="192"/>
      <c r="K508" s="192"/>
      <c r="L508" s="187"/>
      <c r="M508" s="185">
        <v>-106384.79</v>
      </c>
      <c r="N508" s="174">
        <v>907</v>
      </c>
      <c r="O508" s="174"/>
      <c r="P508" s="20" t="s">
        <v>263</v>
      </c>
      <c r="Q508" s="20" t="s">
        <v>264</v>
      </c>
      <c r="R508" s="25" t="s">
        <v>23</v>
      </c>
      <c r="S508" s="20">
        <v>22110</v>
      </c>
      <c r="T508" t="str">
        <f>VLOOKUP(S508,'Acct Unit'!D:E,2,FALSE)</f>
        <v>Neurology Administration -TB</v>
      </c>
      <c r="U508">
        <f>VLOOKUP(S508,'Acct Unit'!D:F,3,FALSE)</f>
        <v>10</v>
      </c>
      <c r="V508" s="25" t="s">
        <v>23</v>
      </c>
      <c r="W508" s="20" t="s">
        <v>14</v>
      </c>
      <c r="X508" s="20" t="s">
        <v>551</v>
      </c>
    </row>
    <row r="509" spans="1:24" ht="18.95" hidden="1" customHeight="1" x14ac:dyDescent="0.25">
      <c r="A509" s="13">
        <v>916</v>
      </c>
      <c r="B509" s="38">
        <v>806916</v>
      </c>
      <c r="C509" s="19" t="s">
        <v>550</v>
      </c>
      <c r="D509" s="199">
        <v>2812</v>
      </c>
      <c r="E509" s="13" t="s">
        <v>824</v>
      </c>
      <c r="F509" s="35">
        <v>611</v>
      </c>
      <c r="G509" s="37">
        <v>610</v>
      </c>
      <c r="H509" s="35" t="s">
        <v>2374</v>
      </c>
      <c r="I509" s="35" t="s">
        <v>2648</v>
      </c>
      <c r="J509" s="192"/>
      <c r="K509" s="192"/>
      <c r="L509" s="187"/>
      <c r="M509" s="185">
        <v>-26319.439999999999</v>
      </c>
      <c r="N509" s="174">
        <v>916</v>
      </c>
      <c r="O509" s="174"/>
      <c r="P509" s="20" t="s">
        <v>552</v>
      </c>
      <c r="Q509" s="20" t="s">
        <v>43</v>
      </c>
      <c r="R509" s="25" t="s">
        <v>23</v>
      </c>
      <c r="S509" s="20">
        <v>23800</v>
      </c>
      <c r="T509" t="str">
        <f>VLOOKUP(S509,'Acct Unit'!D:E,2,FALSE)</f>
        <v>Liver Transplant Program -TB</v>
      </c>
      <c r="U509">
        <f>VLOOKUP(S509,'Acct Unit'!D:F,3,FALSE)</f>
        <v>10</v>
      </c>
      <c r="V509" s="25" t="s">
        <v>23</v>
      </c>
      <c r="W509" s="20" t="s">
        <v>14</v>
      </c>
      <c r="X509" s="20" t="s">
        <v>554</v>
      </c>
    </row>
    <row r="510" spans="1:24" ht="18.95" hidden="1" customHeight="1" x14ac:dyDescent="0.25">
      <c r="A510" s="13">
        <v>918</v>
      </c>
      <c r="B510" s="38">
        <v>806918</v>
      </c>
      <c r="C510" s="19" t="s">
        <v>553</v>
      </c>
      <c r="D510" s="199">
        <v>2812</v>
      </c>
      <c r="E510" s="13" t="s">
        <v>825</v>
      </c>
      <c r="F510" s="35">
        <v>611</v>
      </c>
      <c r="G510" s="37">
        <v>610</v>
      </c>
      <c r="H510" s="35" t="s">
        <v>2380</v>
      </c>
      <c r="I510" s="35" t="s">
        <v>2648</v>
      </c>
      <c r="J510" s="192"/>
      <c r="K510" s="192"/>
      <c r="L510" s="187"/>
      <c r="M510" s="185">
        <v>-58692.9</v>
      </c>
      <c r="N510" s="174">
        <v>918</v>
      </c>
      <c r="O510" s="174"/>
      <c r="P510" s="20" t="s">
        <v>35</v>
      </c>
      <c r="Q510" s="20" t="s">
        <v>12</v>
      </c>
      <c r="R510" s="25" t="s">
        <v>8</v>
      </c>
      <c r="S510" s="20">
        <v>22312</v>
      </c>
      <c r="T510" t="str">
        <f>VLOOKUP(S510,'Acct Unit'!D:E,2,FALSE)</f>
        <v>Psychiatry Administration -TB</v>
      </c>
      <c r="U510">
        <f>VLOOKUP(S510,'Acct Unit'!D:F,3,FALSE)</f>
        <v>10</v>
      </c>
      <c r="V510" s="25" t="s">
        <v>8</v>
      </c>
      <c r="W510" s="20" t="s">
        <v>14</v>
      </c>
      <c r="X510" s="20" t="s">
        <v>556</v>
      </c>
    </row>
    <row r="511" spans="1:24" ht="18.95" hidden="1" customHeight="1" x14ac:dyDescent="0.25">
      <c r="A511" s="13">
        <v>922</v>
      </c>
      <c r="B511" s="38">
        <v>806922</v>
      </c>
      <c r="C511" s="19" t="s">
        <v>555</v>
      </c>
      <c r="D511" s="199">
        <v>2812</v>
      </c>
      <c r="E511" s="13" t="s">
        <v>826</v>
      </c>
      <c r="F511" s="35">
        <v>611</v>
      </c>
      <c r="G511" s="37">
        <v>610</v>
      </c>
      <c r="H511" s="35" t="s">
        <v>2375</v>
      </c>
      <c r="I511" s="35" t="s">
        <v>2648</v>
      </c>
      <c r="J511" s="192"/>
      <c r="K511" s="192"/>
      <c r="L511" s="187"/>
      <c r="M511" s="185">
        <v>-154090.82</v>
      </c>
      <c r="N511" s="174">
        <v>922</v>
      </c>
      <c r="O511" s="174"/>
      <c r="P511" s="20" t="s">
        <v>95</v>
      </c>
      <c r="Q511" s="20" t="s">
        <v>96</v>
      </c>
      <c r="R511" s="25" t="s">
        <v>23</v>
      </c>
      <c r="S511" s="20">
        <v>15410</v>
      </c>
      <c r="T511" t="str">
        <f>VLOOKUP(S511,'Acct Unit'!D:E,2,FALSE)</f>
        <v>Volunteers -TB</v>
      </c>
      <c r="U511">
        <f>VLOOKUP(S511,'Acct Unit'!D:F,3,FALSE)</f>
        <v>10</v>
      </c>
      <c r="V511" s="25" t="s">
        <v>23</v>
      </c>
      <c r="W511" s="20" t="s">
        <v>14</v>
      </c>
      <c r="X511" s="20" t="s">
        <v>558</v>
      </c>
    </row>
    <row r="512" spans="1:24" ht="18.95" hidden="1" customHeight="1" x14ac:dyDescent="0.25">
      <c r="A512" s="13">
        <v>926</v>
      </c>
      <c r="B512" s="38">
        <v>806926</v>
      </c>
      <c r="C512" s="19" t="s">
        <v>557</v>
      </c>
      <c r="D512" s="199">
        <v>2812</v>
      </c>
      <c r="E512" s="13" t="s">
        <v>693</v>
      </c>
      <c r="F512" s="35">
        <v>611</v>
      </c>
      <c r="G512" s="37">
        <v>610</v>
      </c>
      <c r="H512" s="35" t="s">
        <v>2348</v>
      </c>
      <c r="I512" s="35" t="s">
        <v>2648</v>
      </c>
      <c r="J512" s="192"/>
      <c r="K512" s="192"/>
      <c r="L512" s="187"/>
      <c r="M512" s="185">
        <v>-144672.21</v>
      </c>
      <c r="N512" s="174">
        <v>926</v>
      </c>
      <c r="O512" s="174"/>
      <c r="P512" s="20" t="s">
        <v>522</v>
      </c>
      <c r="Q512" s="20" t="s">
        <v>523</v>
      </c>
      <c r="R512" s="25" t="s">
        <v>23</v>
      </c>
      <c r="S512" s="20">
        <v>20700</v>
      </c>
      <c r="T512" t="str">
        <f>VLOOKUP(S512,'Acct Unit'!D:E,2,FALSE)</f>
        <v>Outpatient - Dental -TB</v>
      </c>
      <c r="U512">
        <f>VLOOKUP(S512,'Acct Unit'!D:F,3,FALSE)</f>
        <v>10</v>
      </c>
      <c r="V512" s="25" t="s">
        <v>23</v>
      </c>
      <c r="W512" s="20" t="s">
        <v>14</v>
      </c>
      <c r="X512" s="20" t="s">
        <v>560</v>
      </c>
    </row>
    <row r="513" spans="1:24" ht="18.95" hidden="1" customHeight="1" x14ac:dyDescent="0.25">
      <c r="A513" s="13">
        <v>929</v>
      </c>
      <c r="B513" s="38">
        <v>806929</v>
      </c>
      <c r="C513" s="19" t="s">
        <v>559</v>
      </c>
      <c r="D513" s="199">
        <v>2812</v>
      </c>
      <c r="E513" s="13" t="s">
        <v>827</v>
      </c>
      <c r="F513" s="35">
        <v>611</v>
      </c>
      <c r="G513" s="37">
        <v>610</v>
      </c>
      <c r="H513" s="35" t="s">
        <v>2364</v>
      </c>
      <c r="I513" s="35" t="s">
        <v>2648</v>
      </c>
      <c r="J513" s="192"/>
      <c r="K513" s="192"/>
      <c r="L513" s="187"/>
      <c r="M513" s="185">
        <v>-56921.85</v>
      </c>
      <c r="N513" s="174">
        <v>929</v>
      </c>
      <c r="O513" s="174"/>
      <c r="P513" s="20" t="s">
        <v>146</v>
      </c>
      <c r="Q513" s="20" t="s">
        <v>147</v>
      </c>
      <c r="R513" s="25" t="s">
        <v>23</v>
      </c>
      <c r="S513" s="20">
        <v>15938</v>
      </c>
      <c r="T513" t="str">
        <f>VLOOKUP(S513,'Acct Unit'!D:E,2,FALSE)</f>
        <v>Div of Emergency Medicine -TB</v>
      </c>
      <c r="U513">
        <f>VLOOKUP(S513,'Acct Unit'!D:F,3,FALSE)</f>
        <v>10</v>
      </c>
      <c r="V513" s="25" t="s">
        <v>23</v>
      </c>
      <c r="W513" s="20" t="s">
        <v>14</v>
      </c>
      <c r="X513" s="20" t="s">
        <v>562</v>
      </c>
    </row>
    <row r="514" spans="1:24" ht="18.95" hidden="1" customHeight="1" x14ac:dyDescent="0.25">
      <c r="A514" s="13">
        <v>932</v>
      </c>
      <c r="B514" s="38">
        <v>806932</v>
      </c>
      <c r="C514" s="19" t="s">
        <v>561</v>
      </c>
      <c r="D514" s="199">
        <v>2812</v>
      </c>
      <c r="E514" s="13" t="s">
        <v>828</v>
      </c>
      <c r="F514" s="35">
        <v>611</v>
      </c>
      <c r="G514" s="37">
        <v>610</v>
      </c>
      <c r="H514" s="35" t="s">
        <v>2354</v>
      </c>
      <c r="I514" s="35" t="s">
        <v>2648</v>
      </c>
      <c r="J514" s="192"/>
      <c r="K514" s="192"/>
      <c r="L514" s="187"/>
      <c r="M514" s="185">
        <v>-13552.27</v>
      </c>
      <c r="N514" s="174">
        <v>932</v>
      </c>
      <c r="O514" s="174"/>
      <c r="P514" s="20" t="s">
        <v>91</v>
      </c>
      <c r="Q514" s="20" t="s">
        <v>92</v>
      </c>
      <c r="R514" s="205" t="s">
        <v>23</v>
      </c>
      <c r="S514" s="22">
        <v>15930</v>
      </c>
      <c r="T514" t="str">
        <f>VLOOKUP(S514,'Acct Unit'!D:E,2,FALSE)</f>
        <v>Div of Cardiology -TB</v>
      </c>
      <c r="U514">
        <f>VLOOKUP(S514,'Acct Unit'!D:F,3,FALSE)</f>
        <v>10</v>
      </c>
      <c r="V514" s="205" t="s">
        <v>23</v>
      </c>
      <c r="W514" s="22"/>
      <c r="X514" s="22"/>
    </row>
    <row r="515" spans="1:24" ht="18.95" hidden="1" customHeight="1" x14ac:dyDescent="0.25">
      <c r="A515" s="13">
        <v>946</v>
      </c>
      <c r="B515" s="39">
        <v>806946</v>
      </c>
      <c r="C515" s="22"/>
      <c r="D515" s="199">
        <v>2812</v>
      </c>
      <c r="E515" s="13" t="s">
        <v>829</v>
      </c>
      <c r="F515" s="35">
        <v>611</v>
      </c>
      <c r="G515" s="37">
        <v>610</v>
      </c>
      <c r="H515" s="35" t="s">
        <v>2353</v>
      </c>
      <c r="I515" s="35" t="s">
        <v>2648</v>
      </c>
      <c r="J515" s="192"/>
      <c r="K515" s="192"/>
      <c r="L515" s="187"/>
      <c r="M515" s="185">
        <v>-301285.65999999997</v>
      </c>
      <c r="N515" s="174">
        <v>946</v>
      </c>
      <c r="O515" s="174"/>
      <c r="P515" s="22" t="s">
        <v>880</v>
      </c>
      <c r="Q515" s="22"/>
      <c r="R515" s="25" t="s">
        <v>23</v>
      </c>
      <c r="S515" s="20">
        <v>20001</v>
      </c>
      <c r="T515" t="str">
        <f>VLOOKUP(S515,'Acct Unit'!D:E,2,FALSE)</f>
        <v>Anesthesiology -TB</v>
      </c>
      <c r="U515">
        <f>VLOOKUP(S515,'Acct Unit'!D:F,3,FALSE)</f>
        <v>10</v>
      </c>
      <c r="V515" s="25" t="s">
        <v>23</v>
      </c>
      <c r="W515" s="20" t="s">
        <v>14</v>
      </c>
      <c r="X515" s="20" t="s">
        <v>564</v>
      </c>
    </row>
    <row r="516" spans="1:24" ht="18.95" hidden="1" customHeight="1" x14ac:dyDescent="0.25">
      <c r="A516" s="13">
        <v>947</v>
      </c>
      <c r="B516" s="38">
        <v>806947</v>
      </c>
      <c r="C516" s="19" t="s">
        <v>563</v>
      </c>
      <c r="D516" s="199">
        <v>2812</v>
      </c>
      <c r="E516" s="13" t="s">
        <v>830</v>
      </c>
      <c r="F516" s="35">
        <v>611</v>
      </c>
      <c r="G516" s="37">
        <v>610</v>
      </c>
      <c r="H516" s="35" t="s">
        <v>2359</v>
      </c>
      <c r="I516" s="35" t="s">
        <v>2648</v>
      </c>
      <c r="J516" s="192"/>
      <c r="K516" s="192"/>
      <c r="L516" s="187"/>
      <c r="M516" s="185">
        <v>-124821.81</v>
      </c>
      <c r="N516" s="174">
        <v>947</v>
      </c>
      <c r="O516" s="174"/>
      <c r="P516" s="20" t="s">
        <v>565</v>
      </c>
      <c r="Q516" s="20" t="s">
        <v>566</v>
      </c>
      <c r="R516" s="25" t="s">
        <v>23</v>
      </c>
      <c r="S516" s="20">
        <v>15942</v>
      </c>
      <c r="T516" t="str">
        <f>VLOOKUP(S516,'Acct Unit'!D:E,2,FALSE)</f>
        <v>Div of Radiology -TB</v>
      </c>
      <c r="U516">
        <f>VLOOKUP(S516,'Acct Unit'!D:F,3,FALSE)</f>
        <v>10</v>
      </c>
      <c r="V516" s="25" t="s">
        <v>23</v>
      </c>
      <c r="W516" s="20" t="s">
        <v>14</v>
      </c>
      <c r="X516" s="20" t="s">
        <v>568</v>
      </c>
    </row>
    <row r="517" spans="1:24" ht="18.95" hidden="1" customHeight="1" x14ac:dyDescent="0.25">
      <c r="A517" s="13">
        <v>950</v>
      </c>
      <c r="B517" s="38">
        <v>806950</v>
      </c>
      <c r="C517" s="19" t="s">
        <v>567</v>
      </c>
      <c r="D517" s="199">
        <v>2812</v>
      </c>
      <c r="E517" s="13" t="s">
        <v>831</v>
      </c>
      <c r="F517" s="35">
        <v>611</v>
      </c>
      <c r="G517" s="37">
        <v>610</v>
      </c>
      <c r="H517" s="35" t="s">
        <v>2355</v>
      </c>
      <c r="I517" s="35" t="s">
        <v>2648</v>
      </c>
      <c r="J517" s="192"/>
      <c r="K517" s="192"/>
      <c r="L517" s="187"/>
      <c r="M517" s="185">
        <v>-14985.52</v>
      </c>
      <c r="N517" s="174">
        <v>950</v>
      </c>
      <c r="O517" s="174"/>
      <c r="P517" s="20" t="s">
        <v>445</v>
      </c>
      <c r="Q517" s="20" t="s">
        <v>446</v>
      </c>
      <c r="R517" s="25" t="s">
        <v>23</v>
      </c>
      <c r="S517" s="20">
        <v>15930</v>
      </c>
      <c r="T517" t="str">
        <f>VLOOKUP(S517,'Acct Unit'!D:E,2,FALSE)</f>
        <v>Div of Cardiology -TB</v>
      </c>
      <c r="U517">
        <f>VLOOKUP(S517,'Acct Unit'!D:F,3,FALSE)</f>
        <v>10</v>
      </c>
      <c r="V517" s="25" t="s">
        <v>23</v>
      </c>
      <c r="W517" s="20" t="s">
        <v>14</v>
      </c>
      <c r="X517" s="20" t="s">
        <v>570</v>
      </c>
    </row>
    <row r="518" spans="1:24" ht="18.95" hidden="1" customHeight="1" x14ac:dyDescent="0.25">
      <c r="A518" s="13">
        <v>952</v>
      </c>
      <c r="B518" s="38">
        <v>806952</v>
      </c>
      <c r="C518" s="19" t="s">
        <v>569</v>
      </c>
      <c r="D518" s="199">
        <v>2812</v>
      </c>
      <c r="E518" s="13" t="s">
        <v>832</v>
      </c>
      <c r="F518" s="35">
        <v>611</v>
      </c>
      <c r="G518" s="37">
        <v>610</v>
      </c>
      <c r="H518" s="35" t="s">
        <v>2353</v>
      </c>
      <c r="I518" s="35" t="s">
        <v>2648</v>
      </c>
      <c r="J518" s="192"/>
      <c r="K518" s="192"/>
      <c r="L518" s="187"/>
      <c r="M518" s="185">
        <v>-7105.62</v>
      </c>
      <c r="N518" s="174">
        <v>952</v>
      </c>
      <c r="O518" s="174"/>
      <c r="P518" s="20" t="s">
        <v>103</v>
      </c>
      <c r="Q518" s="20" t="s">
        <v>104</v>
      </c>
      <c r="R518" s="25" t="s">
        <v>23</v>
      </c>
      <c r="S518" s="20">
        <v>15900</v>
      </c>
      <c r="T518" t="str">
        <f>VLOOKUP(S518,'Acct Unit'!D:E,2,FALSE)</f>
        <v>Admin Educ Center -TB</v>
      </c>
      <c r="U518">
        <f>VLOOKUP(S518,'Acct Unit'!D:F,3,FALSE)</f>
        <v>10</v>
      </c>
      <c r="V518" s="25" t="s">
        <v>23</v>
      </c>
      <c r="W518" s="20" t="s">
        <v>14</v>
      </c>
      <c r="X518" s="20" t="s">
        <v>572</v>
      </c>
    </row>
    <row r="519" spans="1:24" ht="18.95" hidden="1" customHeight="1" x14ac:dyDescent="0.25">
      <c r="A519" s="13">
        <v>954</v>
      </c>
      <c r="B519" s="38">
        <v>806954</v>
      </c>
      <c r="C519" s="19" t="s">
        <v>571</v>
      </c>
      <c r="D519" s="199">
        <v>2812</v>
      </c>
      <c r="E519" s="13" t="s">
        <v>833</v>
      </c>
      <c r="F519" s="35">
        <v>611</v>
      </c>
      <c r="G519" s="37">
        <v>610</v>
      </c>
      <c r="H519" s="35" t="s">
        <v>2350</v>
      </c>
      <c r="I519" s="37" t="s">
        <v>2648</v>
      </c>
      <c r="J519" s="192"/>
      <c r="K519" s="192"/>
      <c r="L519" s="187"/>
      <c r="M519" s="185">
        <v>-1512.55</v>
      </c>
      <c r="N519" s="174">
        <v>954</v>
      </c>
      <c r="O519" s="174"/>
      <c r="P519" s="20" t="s">
        <v>48</v>
      </c>
      <c r="Q519" s="20" t="s">
        <v>49</v>
      </c>
      <c r="R519" s="25" t="s">
        <v>23</v>
      </c>
      <c r="S519" s="20">
        <v>15930</v>
      </c>
      <c r="T519" t="str">
        <f>VLOOKUP(S519,'Acct Unit'!D:E,2,FALSE)</f>
        <v>Div of Cardiology -TB</v>
      </c>
      <c r="U519">
        <f>VLOOKUP(S519,'Acct Unit'!D:F,3,FALSE)</f>
        <v>10</v>
      </c>
      <c r="V519" s="25" t="s">
        <v>23</v>
      </c>
      <c r="W519" s="20" t="s">
        <v>14</v>
      </c>
      <c r="X519" s="20" t="s">
        <v>574</v>
      </c>
    </row>
    <row r="520" spans="1:24" ht="18.95" hidden="1" customHeight="1" x14ac:dyDescent="0.25">
      <c r="A520" s="13">
        <v>955</v>
      </c>
      <c r="B520" s="38">
        <v>806955</v>
      </c>
      <c r="C520" s="19" t="s">
        <v>573</v>
      </c>
      <c r="D520" s="199">
        <v>2812</v>
      </c>
      <c r="E520" s="13" t="s">
        <v>834</v>
      </c>
      <c r="F520" s="35">
        <v>611</v>
      </c>
      <c r="G520" s="37">
        <v>610</v>
      </c>
      <c r="H520" s="35" t="s">
        <v>2353</v>
      </c>
      <c r="I520" s="37" t="s">
        <v>2648</v>
      </c>
      <c r="J520" s="192"/>
      <c r="K520" s="192"/>
      <c r="L520" s="187"/>
      <c r="M520" s="185">
        <v>-55185.71</v>
      </c>
      <c r="N520" s="174">
        <v>955</v>
      </c>
      <c r="O520" s="174"/>
      <c r="P520" s="20" t="s">
        <v>103</v>
      </c>
      <c r="Q520" s="20" t="s">
        <v>104</v>
      </c>
      <c r="R520" s="25" t="s">
        <v>23</v>
      </c>
      <c r="S520" s="20">
        <v>20206</v>
      </c>
      <c r="T520" t="str">
        <f>VLOOKUP(S520,'Acct Unit'!D:E,2,FALSE)</f>
        <v>Cancer Center - C1 -TB</v>
      </c>
      <c r="U520">
        <f>VLOOKUP(S520,'Acct Unit'!D:F,3,FALSE)</f>
        <v>10</v>
      </c>
      <c r="V520" s="25" t="s">
        <v>23</v>
      </c>
      <c r="W520" s="20" t="s">
        <v>14</v>
      </c>
      <c r="X520" s="20" t="s">
        <v>576</v>
      </c>
    </row>
    <row r="521" spans="1:24" ht="18.95" hidden="1" customHeight="1" x14ac:dyDescent="0.25">
      <c r="A521" s="13">
        <v>956</v>
      </c>
      <c r="B521" s="38">
        <v>806956</v>
      </c>
      <c r="C521" s="19" t="s">
        <v>575</v>
      </c>
      <c r="D521" s="199">
        <v>2812</v>
      </c>
      <c r="E521" s="13" t="s">
        <v>835</v>
      </c>
      <c r="F521" s="35">
        <v>611</v>
      </c>
      <c r="G521" s="37">
        <v>610</v>
      </c>
      <c r="H521" s="35" t="s">
        <v>2361</v>
      </c>
      <c r="I521" s="37" t="s">
        <v>2648</v>
      </c>
      <c r="J521" s="192"/>
      <c r="K521" s="192"/>
      <c r="L521" s="187"/>
      <c r="M521" s="185">
        <v>-45110.69</v>
      </c>
      <c r="N521" s="174">
        <v>956</v>
      </c>
      <c r="O521" s="174"/>
      <c r="P521" s="20" t="s">
        <v>16</v>
      </c>
      <c r="Q521" s="20" t="s">
        <v>17</v>
      </c>
      <c r="R521" s="25" t="s">
        <v>23</v>
      </c>
      <c r="S521" s="20">
        <v>15942</v>
      </c>
      <c r="T521" t="str">
        <f>VLOOKUP(S521,'Acct Unit'!D:E,2,FALSE)</f>
        <v>Div of Radiology -TB</v>
      </c>
      <c r="U521">
        <f>VLOOKUP(S521,'Acct Unit'!D:F,3,FALSE)</f>
        <v>10</v>
      </c>
      <c r="V521" s="25" t="s">
        <v>23</v>
      </c>
      <c r="W521" s="20" t="s">
        <v>14</v>
      </c>
      <c r="X521" s="20" t="s">
        <v>578</v>
      </c>
    </row>
    <row r="522" spans="1:24" ht="18.95" hidden="1" customHeight="1" x14ac:dyDescent="0.25">
      <c r="A522" s="13">
        <v>957</v>
      </c>
      <c r="B522" s="39">
        <v>806957</v>
      </c>
      <c r="C522" s="19" t="s">
        <v>577</v>
      </c>
      <c r="D522" s="199">
        <v>2812</v>
      </c>
      <c r="E522" s="13" t="s">
        <v>836</v>
      </c>
      <c r="F522" s="35">
        <v>611</v>
      </c>
      <c r="G522" s="37">
        <v>610</v>
      </c>
      <c r="H522" s="35" t="s">
        <v>2355</v>
      </c>
      <c r="I522" s="35" t="s">
        <v>2648</v>
      </c>
      <c r="J522" s="192"/>
      <c r="K522" s="192"/>
      <c r="L522" s="187"/>
      <c r="M522" s="185">
        <v>-50924.73</v>
      </c>
      <c r="N522" s="174">
        <v>957</v>
      </c>
      <c r="O522" s="174"/>
      <c r="P522" s="20" t="s">
        <v>445</v>
      </c>
      <c r="Q522" s="20" t="s">
        <v>446</v>
      </c>
      <c r="R522" s="25" t="s">
        <v>23</v>
      </c>
      <c r="S522" s="20">
        <v>15942</v>
      </c>
      <c r="T522" t="str">
        <f>VLOOKUP(S522,'Acct Unit'!D:E,2,FALSE)</f>
        <v>Div of Radiology -TB</v>
      </c>
      <c r="U522">
        <f>VLOOKUP(S522,'Acct Unit'!D:F,3,FALSE)</f>
        <v>10</v>
      </c>
      <c r="V522" s="25" t="s">
        <v>23</v>
      </c>
      <c r="W522" s="20" t="s">
        <v>14</v>
      </c>
      <c r="X522" s="20" t="s">
        <v>580</v>
      </c>
    </row>
    <row r="523" spans="1:24" ht="18.95" hidden="1" customHeight="1" x14ac:dyDescent="0.25">
      <c r="A523" s="13">
        <v>958</v>
      </c>
      <c r="B523" s="39">
        <v>806958</v>
      </c>
      <c r="C523" s="19" t="s">
        <v>579</v>
      </c>
      <c r="D523" s="199">
        <v>2812</v>
      </c>
      <c r="E523" s="13" t="s">
        <v>837</v>
      </c>
      <c r="F523" s="35">
        <v>611</v>
      </c>
      <c r="G523" s="37">
        <v>610</v>
      </c>
      <c r="H523" s="35" t="s">
        <v>2355</v>
      </c>
      <c r="I523" s="35" t="s">
        <v>2648</v>
      </c>
      <c r="J523" s="192"/>
      <c r="K523" s="192"/>
      <c r="L523" s="187"/>
      <c r="M523" s="185">
        <v>-31006.38</v>
      </c>
      <c r="N523" s="174">
        <v>958</v>
      </c>
      <c r="O523" s="174"/>
      <c r="P523" s="20" t="s">
        <v>445</v>
      </c>
      <c r="Q523" s="20" t="s">
        <v>446</v>
      </c>
      <c r="R523" s="20" t="s">
        <v>23</v>
      </c>
      <c r="S523" s="20">
        <v>10101</v>
      </c>
      <c r="T523" t="str">
        <f>VLOOKUP(S523,'Acct Unit'!D:E,2,FALSE)</f>
        <v>Administration -TB</v>
      </c>
      <c r="U523">
        <f>VLOOKUP(S523,'Acct Unit'!D:F,3,FALSE)</f>
        <v>10</v>
      </c>
      <c r="V523" s="20" t="s">
        <v>23</v>
      </c>
      <c r="W523" s="20" t="s">
        <v>14</v>
      </c>
      <c r="X523" s="20" t="s">
        <v>582</v>
      </c>
    </row>
    <row r="524" spans="1:24" ht="18.95" hidden="1" customHeight="1" x14ac:dyDescent="0.25">
      <c r="A524" s="12">
        <v>964</v>
      </c>
      <c r="B524" s="38">
        <v>806964</v>
      </c>
      <c r="C524" s="19" t="s">
        <v>581</v>
      </c>
      <c r="D524" s="199">
        <v>2812</v>
      </c>
      <c r="E524" s="12" t="s">
        <v>838</v>
      </c>
      <c r="F524" s="35">
        <v>611</v>
      </c>
      <c r="G524" s="40">
        <v>610</v>
      </c>
      <c r="H524" s="40" t="s">
        <v>2337</v>
      </c>
      <c r="I524" s="35" t="s">
        <v>2648</v>
      </c>
      <c r="J524" s="187"/>
      <c r="K524" s="187"/>
      <c r="L524" s="187"/>
      <c r="M524" s="185">
        <v>-53093.7</v>
      </c>
      <c r="N524" s="174">
        <v>964</v>
      </c>
      <c r="O524" s="174"/>
      <c r="P524" s="20" t="s">
        <v>20</v>
      </c>
      <c r="Q524" s="20" t="s">
        <v>111</v>
      </c>
      <c r="R524" s="20" t="s">
        <v>23</v>
      </c>
      <c r="S524" s="20">
        <v>24000</v>
      </c>
      <c r="T524" t="str">
        <f>VLOOKUP(S524,'Acct Unit'!D:E,2,FALSE)</f>
        <v>Women &amp; Children Administ -TB</v>
      </c>
      <c r="U524">
        <f>VLOOKUP(S524,'Acct Unit'!D:F,3,FALSE)</f>
        <v>10</v>
      </c>
      <c r="V524" s="20" t="s">
        <v>23</v>
      </c>
      <c r="W524" s="20" t="s">
        <v>14</v>
      </c>
      <c r="X524" s="20" t="s">
        <v>584</v>
      </c>
    </row>
    <row r="525" spans="1:24" ht="18.95" hidden="1" customHeight="1" x14ac:dyDescent="0.25">
      <c r="A525" s="13">
        <v>970</v>
      </c>
      <c r="B525" s="38">
        <v>806970</v>
      </c>
      <c r="C525" s="19" t="s">
        <v>583</v>
      </c>
      <c r="D525" s="199">
        <v>2812</v>
      </c>
      <c r="E525" s="13" t="s">
        <v>694</v>
      </c>
      <c r="F525" s="35">
        <v>611</v>
      </c>
      <c r="G525" s="40">
        <v>610</v>
      </c>
      <c r="H525" s="40" t="s">
        <v>2381</v>
      </c>
      <c r="I525" s="35" t="s">
        <v>2648</v>
      </c>
      <c r="J525" s="187"/>
      <c r="K525" s="187"/>
      <c r="L525" s="187"/>
      <c r="M525" s="185">
        <v>-52054.28</v>
      </c>
      <c r="N525" s="174">
        <v>970</v>
      </c>
      <c r="O525" s="174"/>
      <c r="P525" s="20" t="s">
        <v>263</v>
      </c>
      <c r="Q525" s="20" t="s">
        <v>264</v>
      </c>
      <c r="R525" s="20" t="s">
        <v>23</v>
      </c>
      <c r="S525" s="20">
        <v>15930</v>
      </c>
      <c r="T525" t="str">
        <f>VLOOKUP(S525,'Acct Unit'!D:E,2,FALSE)</f>
        <v>Div of Cardiology -TB</v>
      </c>
      <c r="U525">
        <f>VLOOKUP(S525,'Acct Unit'!D:F,3,FALSE)</f>
        <v>10</v>
      </c>
      <c r="V525" s="20" t="s">
        <v>23</v>
      </c>
      <c r="W525" s="20" t="s">
        <v>14</v>
      </c>
      <c r="X525" s="20" t="s">
        <v>586</v>
      </c>
    </row>
    <row r="526" spans="1:24" ht="18.95" hidden="1" customHeight="1" x14ac:dyDescent="0.25">
      <c r="A526" s="12">
        <v>980</v>
      </c>
      <c r="B526" s="38">
        <v>806980</v>
      </c>
      <c r="C526" s="19" t="s">
        <v>585</v>
      </c>
      <c r="D526" s="199">
        <v>2812</v>
      </c>
      <c r="E526" s="12" t="s">
        <v>695</v>
      </c>
      <c r="F526" s="35">
        <v>611</v>
      </c>
      <c r="G526" s="40">
        <v>610</v>
      </c>
      <c r="H526" s="40" t="s">
        <v>2353</v>
      </c>
      <c r="I526" s="35" t="s">
        <v>2648</v>
      </c>
      <c r="J526" s="187"/>
      <c r="K526" s="187"/>
      <c r="L526" s="187"/>
      <c r="M526" s="185">
        <v>-58952.89</v>
      </c>
      <c r="N526" s="174">
        <v>980</v>
      </c>
      <c r="O526" s="174"/>
      <c r="P526" s="20" t="s">
        <v>103</v>
      </c>
      <c r="Q526" s="20" t="s">
        <v>104</v>
      </c>
      <c r="R526" s="20" t="s">
        <v>23</v>
      </c>
      <c r="S526" s="20">
        <v>30000</v>
      </c>
      <c r="T526" t="str">
        <f>VLOOKUP(S526,'Acct Unit'!D:E,2,FALSE)</f>
        <v>Nursing Administration -TB</v>
      </c>
      <c r="U526">
        <f>VLOOKUP(S526,'Acct Unit'!D:F,3,FALSE)</f>
        <v>10</v>
      </c>
      <c r="V526" s="20" t="s">
        <v>23</v>
      </c>
      <c r="W526" s="20" t="s">
        <v>9</v>
      </c>
      <c r="X526" s="20" t="s">
        <v>588</v>
      </c>
    </row>
    <row r="527" spans="1:24" ht="18.95" hidden="1" customHeight="1" x14ac:dyDescent="0.25">
      <c r="A527" s="12">
        <v>982</v>
      </c>
      <c r="B527" s="38">
        <v>806982</v>
      </c>
      <c r="C527" s="19" t="s">
        <v>589</v>
      </c>
      <c r="D527" s="199">
        <v>2812</v>
      </c>
      <c r="E527" s="12" t="s">
        <v>840</v>
      </c>
      <c r="F527" s="35">
        <v>611</v>
      </c>
      <c r="G527" s="40">
        <v>610</v>
      </c>
      <c r="H527" s="40" t="s">
        <v>2364</v>
      </c>
      <c r="I527" s="35" t="s">
        <v>2648</v>
      </c>
      <c r="J527" s="187"/>
      <c r="K527" s="187"/>
      <c r="L527" s="187"/>
      <c r="M527" s="185">
        <v>-185081.58</v>
      </c>
      <c r="N527" s="174">
        <v>982</v>
      </c>
      <c r="O527" s="174"/>
      <c r="P527" s="20" t="s">
        <v>146</v>
      </c>
      <c r="Q527" s="20" t="s">
        <v>147</v>
      </c>
      <c r="R527" s="20" t="s">
        <v>23</v>
      </c>
      <c r="S527" s="20">
        <v>21702</v>
      </c>
      <c r="T527" t="str">
        <f>VLOOKUP(S527,'Acct Unit'!D:E,2,FALSE)</f>
        <v>Endocrinology -TB</v>
      </c>
      <c r="U527">
        <f>VLOOKUP(S527,'Acct Unit'!D:F,3,FALSE)</f>
        <v>10</v>
      </c>
      <c r="V527" s="20" t="s">
        <v>23</v>
      </c>
      <c r="W527" s="20" t="s">
        <v>14</v>
      </c>
      <c r="X527" s="20" t="s">
        <v>592</v>
      </c>
    </row>
    <row r="528" spans="1:24" ht="18.95" hidden="1" customHeight="1" x14ac:dyDescent="0.25">
      <c r="A528" s="12">
        <v>985</v>
      </c>
      <c r="B528" s="38">
        <v>806985</v>
      </c>
      <c r="C528" s="19" t="s">
        <v>591</v>
      </c>
      <c r="D528" s="199">
        <v>2812</v>
      </c>
      <c r="E528" s="12" t="s">
        <v>696</v>
      </c>
      <c r="F528" s="35">
        <v>611</v>
      </c>
      <c r="G528" s="40">
        <v>610</v>
      </c>
      <c r="H528" s="40" t="s">
        <v>2369</v>
      </c>
      <c r="I528" s="35" t="s">
        <v>2648</v>
      </c>
      <c r="J528" s="187"/>
      <c r="K528" s="187"/>
      <c r="L528" s="187"/>
      <c r="M528" s="185">
        <v>-132655.20000000001</v>
      </c>
      <c r="N528" s="174">
        <v>985</v>
      </c>
      <c r="O528" s="174"/>
      <c r="P528" s="20" t="s">
        <v>52</v>
      </c>
      <c r="Q528" s="20" t="s">
        <v>53</v>
      </c>
      <c r="R528" s="20" t="s">
        <v>67</v>
      </c>
      <c r="S528" s="20">
        <v>10155</v>
      </c>
      <c r="T528" t="str">
        <f>VLOOKUP(S528,'Acct Unit'!D:E,2,FALSE)</f>
        <v>Administration -MR</v>
      </c>
      <c r="U528">
        <f>VLOOKUP(S528,'Acct Unit'!D:F,3,FALSE)</f>
        <v>10</v>
      </c>
      <c r="V528" s="20" t="s">
        <v>67</v>
      </c>
      <c r="W528" s="20" t="s">
        <v>14</v>
      </c>
      <c r="X528" s="20" t="s">
        <v>595</v>
      </c>
    </row>
    <row r="529" spans="1:24" ht="18.95" hidden="1" customHeight="1" x14ac:dyDescent="0.25">
      <c r="A529" s="27">
        <v>4622</v>
      </c>
      <c r="B529" s="38">
        <v>806008</v>
      </c>
      <c r="C529" s="19" t="s">
        <v>306</v>
      </c>
      <c r="D529" s="199">
        <v>2812</v>
      </c>
      <c r="E529" s="13" t="s">
        <v>672</v>
      </c>
      <c r="F529" s="35">
        <v>611</v>
      </c>
      <c r="G529" s="40">
        <v>610</v>
      </c>
      <c r="H529" s="40" t="s">
        <v>2386</v>
      </c>
      <c r="I529" s="35" t="s">
        <v>2648</v>
      </c>
      <c r="J529" s="187"/>
      <c r="K529" s="187"/>
      <c r="L529" s="187"/>
      <c r="M529" s="185">
        <v>-5336.51</v>
      </c>
      <c r="N529" s="174">
        <v>4622</v>
      </c>
      <c r="O529" s="174"/>
      <c r="P529" s="20" t="s">
        <v>308</v>
      </c>
      <c r="Q529" s="20" t="s">
        <v>309</v>
      </c>
      <c r="R529" s="20" t="s">
        <v>67</v>
      </c>
      <c r="S529" s="20">
        <v>10155</v>
      </c>
      <c r="T529" t="str">
        <f>VLOOKUP(S529,'Acct Unit'!D:E,2,FALSE)</f>
        <v>Administration -MR</v>
      </c>
      <c r="U529">
        <f>VLOOKUP(S529,'Acct Unit'!D:F,3,FALSE)</f>
        <v>10</v>
      </c>
      <c r="V529" s="20" t="s">
        <v>67</v>
      </c>
      <c r="W529" s="20" t="s">
        <v>14</v>
      </c>
      <c r="X529" s="20" t="s">
        <v>311</v>
      </c>
    </row>
    <row r="530" spans="1:24" ht="18.95" hidden="1" customHeight="1" x14ac:dyDescent="0.25">
      <c r="A530" s="12">
        <v>4665</v>
      </c>
      <c r="B530" s="38">
        <v>806028</v>
      </c>
      <c r="C530" s="19" t="s">
        <v>356</v>
      </c>
      <c r="D530" s="199">
        <v>2812</v>
      </c>
      <c r="E530" s="12" t="s">
        <v>682</v>
      </c>
      <c r="F530" s="35">
        <v>611</v>
      </c>
      <c r="G530" s="40">
        <v>610</v>
      </c>
      <c r="H530" s="40" t="s">
        <v>2338</v>
      </c>
      <c r="I530" s="35" t="s">
        <v>2648</v>
      </c>
      <c r="J530" s="187"/>
      <c r="K530" s="187"/>
      <c r="L530" s="187"/>
      <c r="M530" s="185">
        <v>-41658</v>
      </c>
      <c r="N530" s="174">
        <v>4665</v>
      </c>
      <c r="O530" s="174"/>
      <c r="P530" s="20" t="s">
        <v>29</v>
      </c>
      <c r="Q530" s="20" t="s">
        <v>30</v>
      </c>
      <c r="R530" s="20" t="s">
        <v>67</v>
      </c>
      <c r="S530" s="20">
        <v>24434</v>
      </c>
      <c r="T530" t="str">
        <f>VLOOKUP(S530,'Acct Unit'!D:E,2,FALSE)</f>
        <v>Moss Research Core-RE</v>
      </c>
      <c r="U530">
        <f>VLOOKUP(S530,'Acct Unit'!D:F,3,FALSE)</f>
        <v>10</v>
      </c>
      <c r="V530" s="20" t="s">
        <v>67</v>
      </c>
      <c r="W530" s="20" t="s">
        <v>9</v>
      </c>
      <c r="X530" s="20" t="s">
        <v>307</v>
      </c>
    </row>
    <row r="531" spans="1:24" ht="18.95" hidden="1" customHeight="1" x14ac:dyDescent="0.25">
      <c r="A531" s="27">
        <v>4666</v>
      </c>
      <c r="B531" s="38">
        <v>806029</v>
      </c>
      <c r="C531" s="19" t="s">
        <v>358</v>
      </c>
      <c r="D531" s="199">
        <v>2812</v>
      </c>
      <c r="E531" s="13" t="s">
        <v>672</v>
      </c>
      <c r="F531" s="35">
        <v>611</v>
      </c>
      <c r="G531" s="40">
        <v>610</v>
      </c>
      <c r="H531" s="40" t="s">
        <v>2386</v>
      </c>
      <c r="I531" s="35" t="s">
        <v>2648</v>
      </c>
      <c r="J531" s="187"/>
      <c r="K531" s="187"/>
      <c r="L531" s="187"/>
      <c r="M531" s="185">
        <v>-3498545.4</v>
      </c>
      <c r="N531" s="174">
        <v>4666</v>
      </c>
      <c r="O531" s="174"/>
      <c r="P531" s="20" t="s">
        <v>308</v>
      </c>
      <c r="Q531" s="20" t="s">
        <v>309</v>
      </c>
      <c r="R531" s="20" t="s">
        <v>67</v>
      </c>
      <c r="S531" s="20">
        <v>10155</v>
      </c>
      <c r="T531" t="str">
        <f>VLOOKUP(S531,'Acct Unit'!D:E,2,FALSE)</f>
        <v>Administration -MR</v>
      </c>
      <c r="U531">
        <f>VLOOKUP(S531,'Acct Unit'!D:F,3,FALSE)</f>
        <v>10</v>
      </c>
      <c r="V531" s="20" t="s">
        <v>67</v>
      </c>
      <c r="W531" s="20" t="s">
        <v>14</v>
      </c>
      <c r="X531" s="20" t="s">
        <v>360</v>
      </c>
    </row>
    <row r="532" spans="1:24" ht="18.95" hidden="1" customHeight="1" x14ac:dyDescent="0.25">
      <c r="A532" s="27">
        <v>4688</v>
      </c>
      <c r="B532" s="38">
        <v>806047</v>
      </c>
      <c r="C532" s="19" t="s">
        <v>398</v>
      </c>
      <c r="D532" s="199">
        <v>2812</v>
      </c>
      <c r="E532" s="13" t="s">
        <v>870</v>
      </c>
      <c r="F532" s="35">
        <v>611</v>
      </c>
      <c r="G532" s="40">
        <v>610</v>
      </c>
      <c r="H532" s="40" t="s">
        <v>2386</v>
      </c>
      <c r="I532" s="35" t="s">
        <v>2648</v>
      </c>
      <c r="J532" s="187"/>
      <c r="K532" s="187"/>
      <c r="L532" s="187"/>
      <c r="M532" s="185">
        <v>-159583.03</v>
      </c>
      <c r="N532" s="174">
        <v>4688</v>
      </c>
      <c r="O532" s="174"/>
      <c r="P532" s="20" t="s">
        <v>308</v>
      </c>
      <c r="Q532" s="20" t="s">
        <v>309</v>
      </c>
      <c r="R532" s="20" t="s">
        <v>67</v>
      </c>
      <c r="S532" s="20">
        <v>10155</v>
      </c>
      <c r="T532" t="str">
        <f>VLOOKUP(S532,'Acct Unit'!D:E,2,FALSE)</f>
        <v>Administration -MR</v>
      </c>
      <c r="U532">
        <f>VLOOKUP(S532,'Acct Unit'!D:F,3,FALSE)</f>
        <v>10</v>
      </c>
      <c r="V532" s="20" t="s">
        <v>67</v>
      </c>
      <c r="W532" s="20" t="s">
        <v>14</v>
      </c>
      <c r="X532" s="20" t="s">
        <v>401</v>
      </c>
    </row>
    <row r="533" spans="1:24" ht="18.95" hidden="1" customHeight="1" x14ac:dyDescent="0.25">
      <c r="A533" s="13">
        <v>8585</v>
      </c>
      <c r="B533" s="38">
        <v>806057</v>
      </c>
      <c r="C533" s="13"/>
      <c r="D533" s="199">
        <v>2812</v>
      </c>
      <c r="E533" s="13" t="s">
        <v>888</v>
      </c>
      <c r="F533" s="35">
        <v>611</v>
      </c>
      <c r="G533" s="40">
        <v>610</v>
      </c>
      <c r="H533" s="40" t="s">
        <v>2385</v>
      </c>
      <c r="I533" s="35" t="s">
        <v>2648</v>
      </c>
      <c r="J533" s="187"/>
      <c r="K533" s="187"/>
      <c r="L533" s="187"/>
      <c r="M533" s="185">
        <v>-1155.6600000000001</v>
      </c>
      <c r="N533" s="174">
        <v>8585</v>
      </c>
      <c r="O533" s="174"/>
      <c r="P533" s="22" t="s">
        <v>164</v>
      </c>
      <c r="Q533" s="22"/>
      <c r="R533" s="22" t="s">
        <v>8</v>
      </c>
      <c r="S533" s="20">
        <v>10452</v>
      </c>
      <c r="T533" t="str">
        <f>VLOOKUP(S533,'Acct Unit'!D:E,2,FALSE)</f>
        <v>Development Office -PA</v>
      </c>
      <c r="U533">
        <f>VLOOKUP(S533,'Acct Unit'!D:F,3,FALSE)</f>
        <v>80</v>
      </c>
      <c r="V533" s="22" t="s">
        <v>8</v>
      </c>
      <c r="W533" s="13"/>
      <c r="X533" s="13"/>
    </row>
    <row r="534" spans="1:24" ht="18.95" hidden="1" customHeight="1" x14ac:dyDescent="0.25">
      <c r="A534" s="13">
        <v>8588</v>
      </c>
      <c r="B534" s="38">
        <v>806059</v>
      </c>
      <c r="C534" s="13"/>
      <c r="D534" s="199">
        <v>2812</v>
      </c>
      <c r="E534" s="13" t="s">
        <v>890</v>
      </c>
      <c r="F534" s="35">
        <v>611</v>
      </c>
      <c r="G534" s="40">
        <v>610</v>
      </c>
      <c r="H534" s="40" t="s">
        <v>2385</v>
      </c>
      <c r="I534" s="35" t="s">
        <v>2648</v>
      </c>
      <c r="J534" s="187"/>
      <c r="K534" s="187"/>
      <c r="L534" s="187"/>
      <c r="M534" s="185">
        <v>-24550.81</v>
      </c>
      <c r="N534" s="174">
        <v>8588</v>
      </c>
      <c r="O534" s="174"/>
      <c r="P534" s="22" t="s">
        <v>164</v>
      </c>
      <c r="Q534" s="22"/>
      <c r="R534" s="22" t="s">
        <v>8</v>
      </c>
      <c r="S534" s="20">
        <v>10452</v>
      </c>
      <c r="T534" t="str">
        <f>VLOOKUP(S534,'Acct Unit'!D:E,2,FALSE)</f>
        <v>Development Office -PA</v>
      </c>
      <c r="U534">
        <f>VLOOKUP(S534,'Acct Unit'!D:F,3,FALSE)</f>
        <v>80</v>
      </c>
      <c r="V534" s="22" t="s">
        <v>8</v>
      </c>
      <c r="W534" s="13"/>
      <c r="X534" s="13"/>
    </row>
    <row r="535" spans="1:24" ht="18.95" hidden="1" customHeight="1" x14ac:dyDescent="0.25">
      <c r="A535" s="13">
        <v>8601</v>
      </c>
      <c r="B535" s="38">
        <v>806063</v>
      </c>
      <c r="C535" s="13"/>
      <c r="D535" s="199">
        <v>2812</v>
      </c>
      <c r="E535" s="13" t="s">
        <v>894</v>
      </c>
      <c r="F535" s="35">
        <v>611</v>
      </c>
      <c r="G535" s="40">
        <v>610</v>
      </c>
      <c r="H535" s="40" t="s">
        <v>2385</v>
      </c>
      <c r="I535" s="35" t="s">
        <v>2648</v>
      </c>
      <c r="J535" s="187"/>
      <c r="K535" s="187"/>
      <c r="L535" s="187"/>
      <c r="M535" s="185">
        <v>-161.5</v>
      </c>
      <c r="N535" s="174">
        <v>8601</v>
      </c>
      <c r="O535" s="174"/>
      <c r="P535" s="22" t="s">
        <v>164</v>
      </c>
      <c r="Q535" s="22"/>
      <c r="R535" s="22" t="s">
        <v>8</v>
      </c>
      <c r="S535" s="20">
        <v>10452</v>
      </c>
      <c r="T535" t="str">
        <f>VLOOKUP(S535,'Acct Unit'!D:E,2,FALSE)</f>
        <v>Development Office -PA</v>
      </c>
      <c r="U535">
        <f>VLOOKUP(S535,'Acct Unit'!D:F,3,FALSE)</f>
        <v>80</v>
      </c>
      <c r="V535" s="22" t="s">
        <v>8</v>
      </c>
      <c r="W535" s="13"/>
      <c r="X535" s="13"/>
    </row>
    <row r="536" spans="1:24" ht="18.95" hidden="1" customHeight="1" x14ac:dyDescent="0.25">
      <c r="A536" s="13">
        <v>8604</v>
      </c>
      <c r="B536" s="38">
        <v>806065</v>
      </c>
      <c r="C536" s="13"/>
      <c r="D536" s="199">
        <v>2812</v>
      </c>
      <c r="E536" s="13" t="s">
        <v>896</v>
      </c>
      <c r="F536" s="35">
        <v>611</v>
      </c>
      <c r="G536" s="40">
        <v>610</v>
      </c>
      <c r="H536" s="40" t="s">
        <v>2385</v>
      </c>
      <c r="I536" s="35" t="s">
        <v>2648</v>
      </c>
      <c r="J536" s="187"/>
      <c r="K536" s="187"/>
      <c r="L536" s="187"/>
      <c r="M536" s="185">
        <v>-5825</v>
      </c>
      <c r="N536" s="174">
        <v>8604</v>
      </c>
      <c r="O536" s="174"/>
      <c r="P536" s="22" t="s">
        <v>164</v>
      </c>
      <c r="Q536" s="22"/>
      <c r="R536" s="22" t="s">
        <v>8</v>
      </c>
      <c r="S536" s="20">
        <v>10452</v>
      </c>
      <c r="T536" t="str">
        <f>VLOOKUP(S536,'Acct Unit'!D:E,2,FALSE)</f>
        <v>Development Office -PA</v>
      </c>
      <c r="U536">
        <f>VLOOKUP(S536,'Acct Unit'!D:F,3,FALSE)</f>
        <v>80</v>
      </c>
      <c r="V536" s="22" t="s">
        <v>8</v>
      </c>
      <c r="W536" s="13"/>
      <c r="X536" s="13"/>
    </row>
    <row r="537" spans="1:24" ht="18.95" hidden="1" customHeight="1" x14ac:dyDescent="0.25">
      <c r="A537" s="13">
        <v>8605</v>
      </c>
      <c r="B537" s="39">
        <v>806066</v>
      </c>
      <c r="C537" s="13"/>
      <c r="D537" s="199">
        <v>2812</v>
      </c>
      <c r="E537" s="13" t="s">
        <v>897</v>
      </c>
      <c r="F537" s="35">
        <v>611</v>
      </c>
      <c r="G537" s="40">
        <v>610</v>
      </c>
      <c r="H537" s="40" t="s">
        <v>2385</v>
      </c>
      <c r="I537" s="35" t="s">
        <v>2648</v>
      </c>
      <c r="J537" s="187"/>
      <c r="K537" s="187"/>
      <c r="L537" s="187"/>
      <c r="M537" s="185">
        <v>-8981</v>
      </c>
      <c r="N537" s="174">
        <v>8605</v>
      </c>
      <c r="O537" s="174"/>
      <c r="P537" s="22" t="s">
        <v>164</v>
      </c>
      <c r="Q537" s="22"/>
      <c r="R537" s="22" t="s">
        <v>8</v>
      </c>
      <c r="S537" s="20">
        <v>10452</v>
      </c>
      <c r="T537" t="str">
        <f>VLOOKUP(S537,'Acct Unit'!D:E,2,FALSE)</f>
        <v>Development Office -PA</v>
      </c>
      <c r="U537">
        <f>VLOOKUP(S537,'Acct Unit'!D:F,3,FALSE)</f>
        <v>80</v>
      </c>
      <c r="V537" s="22" t="s">
        <v>8</v>
      </c>
      <c r="W537" s="13"/>
      <c r="X537" s="13"/>
    </row>
    <row r="538" spans="1:24" ht="18.95" hidden="1" customHeight="1" x14ac:dyDescent="0.25">
      <c r="A538" s="13">
        <v>8606</v>
      </c>
      <c r="B538" s="38">
        <v>806067</v>
      </c>
      <c r="C538" s="13"/>
      <c r="D538" s="199">
        <v>2812</v>
      </c>
      <c r="E538" s="13" t="s">
        <v>898</v>
      </c>
      <c r="F538" s="35">
        <v>611</v>
      </c>
      <c r="G538" s="40">
        <v>610</v>
      </c>
      <c r="H538" s="40" t="s">
        <v>2385</v>
      </c>
      <c r="I538" s="35" t="s">
        <v>2648</v>
      </c>
      <c r="J538" s="187"/>
      <c r="K538" s="187"/>
      <c r="L538" s="187"/>
      <c r="M538" s="185">
        <v>-8500</v>
      </c>
      <c r="N538" s="174">
        <v>8606</v>
      </c>
      <c r="O538" s="174"/>
      <c r="P538" s="22" t="s">
        <v>164</v>
      </c>
      <c r="Q538" s="22"/>
      <c r="R538" s="22" t="s">
        <v>8</v>
      </c>
      <c r="S538" s="20">
        <v>10452</v>
      </c>
      <c r="T538" t="str">
        <f>VLOOKUP(S538,'Acct Unit'!D:E,2,FALSE)</f>
        <v>Development Office -PA</v>
      </c>
      <c r="U538">
        <f>VLOOKUP(S538,'Acct Unit'!D:F,3,FALSE)</f>
        <v>80</v>
      </c>
      <c r="V538" s="22" t="s">
        <v>8</v>
      </c>
      <c r="W538" s="13"/>
      <c r="X538" s="13"/>
    </row>
    <row r="539" spans="1:24" ht="18.95" hidden="1" customHeight="1" x14ac:dyDescent="0.25">
      <c r="A539" s="13">
        <v>8608</v>
      </c>
      <c r="B539" s="38">
        <v>806068</v>
      </c>
      <c r="C539" s="13"/>
      <c r="D539" s="199">
        <v>2812</v>
      </c>
      <c r="E539" s="13" t="s">
        <v>899</v>
      </c>
      <c r="F539" s="35">
        <v>611</v>
      </c>
      <c r="G539" s="40">
        <v>610</v>
      </c>
      <c r="H539" s="40" t="s">
        <v>2385</v>
      </c>
      <c r="I539" s="35" t="s">
        <v>2648</v>
      </c>
      <c r="J539" s="187"/>
      <c r="K539" s="187"/>
      <c r="L539" s="187"/>
      <c r="M539" s="185">
        <v>-8500</v>
      </c>
      <c r="N539" s="174">
        <v>8608</v>
      </c>
      <c r="O539" s="174"/>
      <c r="P539" s="22" t="s">
        <v>164</v>
      </c>
      <c r="Q539" s="22"/>
      <c r="R539" s="22" t="s">
        <v>8</v>
      </c>
      <c r="S539" s="20">
        <v>10452</v>
      </c>
      <c r="T539" t="str">
        <f>VLOOKUP(S539,'Acct Unit'!D:E,2,FALSE)</f>
        <v>Development Office -PA</v>
      </c>
      <c r="U539">
        <f>VLOOKUP(S539,'Acct Unit'!D:F,3,FALSE)</f>
        <v>80</v>
      </c>
      <c r="V539" s="22" t="s">
        <v>8</v>
      </c>
      <c r="W539" s="13"/>
      <c r="X539" s="13"/>
    </row>
    <row r="540" spans="1:24" ht="18.95" hidden="1" customHeight="1" x14ac:dyDescent="0.25">
      <c r="A540" s="13">
        <v>8610</v>
      </c>
      <c r="B540" s="38">
        <v>806069</v>
      </c>
      <c r="C540" s="13"/>
      <c r="D540" s="199">
        <v>2812</v>
      </c>
      <c r="E540" s="13" t="s">
        <v>900</v>
      </c>
      <c r="F540" s="35">
        <v>611</v>
      </c>
      <c r="G540" s="40">
        <v>610</v>
      </c>
      <c r="H540" s="40" t="s">
        <v>2385</v>
      </c>
      <c r="I540" s="35" t="s">
        <v>2648</v>
      </c>
      <c r="J540" s="187"/>
      <c r="K540" s="187"/>
      <c r="L540" s="187"/>
      <c r="M540" s="185">
        <v>0</v>
      </c>
      <c r="N540" s="174">
        <v>8610</v>
      </c>
      <c r="O540" s="174"/>
      <c r="P540" s="22" t="s">
        <v>164</v>
      </c>
      <c r="Q540" s="22"/>
      <c r="R540" s="22" t="s">
        <v>8</v>
      </c>
      <c r="S540" s="20">
        <v>10452</v>
      </c>
      <c r="T540" t="str">
        <f>VLOOKUP(S540,'Acct Unit'!D:E,2,FALSE)</f>
        <v>Development Office -PA</v>
      </c>
      <c r="U540">
        <f>VLOOKUP(S540,'Acct Unit'!D:F,3,FALSE)</f>
        <v>80</v>
      </c>
      <c r="V540" s="22" t="s">
        <v>8</v>
      </c>
      <c r="W540" s="13"/>
      <c r="X540" s="13"/>
    </row>
    <row r="541" spans="1:24" ht="18.95" hidden="1" customHeight="1" x14ac:dyDescent="0.25">
      <c r="A541" s="13">
        <v>8611</v>
      </c>
      <c r="B541" s="38">
        <v>806070</v>
      </c>
      <c r="C541" s="13"/>
      <c r="D541" s="199">
        <v>2812</v>
      </c>
      <c r="E541" s="13" t="s">
        <v>901</v>
      </c>
      <c r="F541" s="35">
        <v>611</v>
      </c>
      <c r="G541" s="40">
        <v>610</v>
      </c>
      <c r="H541" s="40" t="s">
        <v>2385</v>
      </c>
      <c r="I541" s="35" t="s">
        <v>2648</v>
      </c>
      <c r="J541" s="187"/>
      <c r="K541" s="187"/>
      <c r="L541" s="187"/>
      <c r="M541" s="185">
        <v>-22578.37</v>
      </c>
      <c r="N541" s="174">
        <v>8611</v>
      </c>
      <c r="O541" s="174"/>
      <c r="P541" s="22" t="s">
        <v>164</v>
      </c>
      <c r="Q541" s="22"/>
      <c r="R541" s="22" t="s">
        <v>8</v>
      </c>
      <c r="S541" s="20">
        <v>10452</v>
      </c>
      <c r="T541" t="str">
        <f>VLOOKUP(S541,'Acct Unit'!D:E,2,FALSE)</f>
        <v>Development Office -PA</v>
      </c>
      <c r="U541">
        <f>VLOOKUP(S541,'Acct Unit'!D:F,3,FALSE)</f>
        <v>80</v>
      </c>
      <c r="V541" s="22" t="s">
        <v>8</v>
      </c>
      <c r="W541" s="13"/>
      <c r="X541" s="13"/>
    </row>
    <row r="542" spans="1:24" ht="18.95" hidden="1" customHeight="1" x14ac:dyDescent="0.25">
      <c r="A542" s="13">
        <v>8612</v>
      </c>
      <c r="B542" s="38">
        <v>806071</v>
      </c>
      <c r="C542" s="13"/>
      <c r="D542" s="199">
        <v>2812</v>
      </c>
      <c r="E542" s="13" t="s">
        <v>902</v>
      </c>
      <c r="F542" s="35">
        <v>611</v>
      </c>
      <c r="G542" s="40">
        <v>610</v>
      </c>
      <c r="H542" s="40" t="s">
        <v>2385</v>
      </c>
      <c r="I542" s="35" t="s">
        <v>2648</v>
      </c>
      <c r="J542" s="187"/>
      <c r="K542" s="187"/>
      <c r="L542" s="187"/>
      <c r="M542" s="185">
        <v>-11178.64</v>
      </c>
      <c r="N542" s="174">
        <v>8612</v>
      </c>
      <c r="O542" s="174"/>
      <c r="P542" s="22" t="s">
        <v>164</v>
      </c>
      <c r="Q542" s="22"/>
      <c r="R542" s="22" t="s">
        <v>8</v>
      </c>
      <c r="S542" s="20">
        <v>10452</v>
      </c>
      <c r="T542" t="str">
        <f>VLOOKUP(S542,'Acct Unit'!D:E,2,FALSE)</f>
        <v>Development Office -PA</v>
      </c>
      <c r="U542">
        <f>VLOOKUP(S542,'Acct Unit'!D:F,3,FALSE)</f>
        <v>80</v>
      </c>
      <c r="V542" s="22" t="s">
        <v>8</v>
      </c>
      <c r="W542" s="13"/>
      <c r="X542" s="13"/>
    </row>
    <row r="543" spans="1:24" ht="18.95" hidden="1" customHeight="1" x14ac:dyDescent="0.25">
      <c r="A543" s="13">
        <v>8613</v>
      </c>
      <c r="B543" s="38">
        <v>806072</v>
      </c>
      <c r="C543" s="13"/>
      <c r="D543" s="199">
        <v>2812</v>
      </c>
      <c r="E543" s="13" t="s">
        <v>903</v>
      </c>
      <c r="F543" s="35">
        <v>611</v>
      </c>
      <c r="G543" s="40">
        <v>610</v>
      </c>
      <c r="H543" s="40" t="s">
        <v>2385</v>
      </c>
      <c r="I543" s="35" t="s">
        <v>2648</v>
      </c>
      <c r="J543" s="187"/>
      <c r="K543" s="187"/>
      <c r="L543" s="187"/>
      <c r="M543" s="185">
        <v>-8838.84</v>
      </c>
      <c r="N543" s="174">
        <v>8613</v>
      </c>
      <c r="O543" s="174"/>
      <c r="P543" s="22" t="s">
        <v>164</v>
      </c>
      <c r="Q543" s="22"/>
      <c r="R543" s="22" t="s">
        <v>8</v>
      </c>
      <c r="S543" s="20">
        <v>10452</v>
      </c>
      <c r="T543" t="str">
        <f>VLOOKUP(S543,'Acct Unit'!D:E,2,FALSE)</f>
        <v>Development Office -PA</v>
      </c>
      <c r="U543">
        <f>VLOOKUP(S543,'Acct Unit'!D:F,3,FALSE)</f>
        <v>80</v>
      </c>
      <c r="V543" s="22" t="s">
        <v>8</v>
      </c>
      <c r="W543" s="13"/>
      <c r="X543" s="13"/>
    </row>
    <row r="544" spans="1:24" ht="18.95" hidden="1" customHeight="1" x14ac:dyDescent="0.25">
      <c r="A544" s="13">
        <v>8614</v>
      </c>
      <c r="B544" s="38">
        <v>806073</v>
      </c>
      <c r="C544" s="13"/>
      <c r="D544" s="199">
        <v>2812</v>
      </c>
      <c r="E544" s="13" t="s">
        <v>904</v>
      </c>
      <c r="F544" s="35">
        <v>611</v>
      </c>
      <c r="G544" s="40">
        <v>610</v>
      </c>
      <c r="H544" s="40" t="s">
        <v>2385</v>
      </c>
      <c r="I544" s="35" t="s">
        <v>2648</v>
      </c>
      <c r="J544" s="187"/>
      <c r="K544" s="187"/>
      <c r="L544" s="187"/>
      <c r="M544" s="185">
        <v>0</v>
      </c>
      <c r="N544" s="174">
        <v>8614</v>
      </c>
      <c r="O544" s="174"/>
      <c r="P544" s="22" t="s">
        <v>164</v>
      </c>
      <c r="Q544" s="22"/>
      <c r="R544" s="22" t="s">
        <v>8</v>
      </c>
      <c r="S544" s="20">
        <v>10452</v>
      </c>
      <c r="T544" t="str">
        <f>VLOOKUP(S544,'Acct Unit'!D:E,2,FALSE)</f>
        <v>Development Office -PA</v>
      </c>
      <c r="U544">
        <f>VLOOKUP(S544,'Acct Unit'!D:F,3,FALSE)</f>
        <v>80</v>
      </c>
      <c r="V544" s="22" t="s">
        <v>8</v>
      </c>
      <c r="W544" s="13"/>
      <c r="X544" s="13"/>
    </row>
    <row r="545" spans="1:24" ht="18.95" hidden="1" customHeight="1" x14ac:dyDescent="0.25">
      <c r="A545" s="13">
        <v>8615</v>
      </c>
      <c r="B545" s="38">
        <v>806074</v>
      </c>
      <c r="C545" s="13"/>
      <c r="D545" s="199">
        <v>2812</v>
      </c>
      <c r="E545" s="13" t="s">
        <v>905</v>
      </c>
      <c r="F545" s="35">
        <v>611</v>
      </c>
      <c r="G545" s="40">
        <v>610</v>
      </c>
      <c r="H545" s="40" t="s">
        <v>2385</v>
      </c>
      <c r="I545" s="35" t="s">
        <v>2648</v>
      </c>
      <c r="J545" s="187"/>
      <c r="K545" s="187"/>
      <c r="L545" s="187"/>
      <c r="M545" s="185">
        <v>-2500</v>
      </c>
      <c r="N545" s="174">
        <v>8615</v>
      </c>
      <c r="O545" s="174"/>
      <c r="P545" s="22" t="s">
        <v>164</v>
      </c>
      <c r="Q545" s="22"/>
      <c r="R545" s="22" t="s">
        <v>8</v>
      </c>
      <c r="S545" s="20">
        <v>10452</v>
      </c>
      <c r="T545" t="str">
        <f>VLOOKUP(S545,'Acct Unit'!D:E,2,FALSE)</f>
        <v>Development Office -PA</v>
      </c>
      <c r="U545">
        <f>VLOOKUP(S545,'Acct Unit'!D:F,3,FALSE)</f>
        <v>80</v>
      </c>
      <c r="V545" s="22" t="s">
        <v>8</v>
      </c>
      <c r="W545" s="13"/>
      <c r="X545" s="13"/>
    </row>
    <row r="546" spans="1:24" ht="18.95" hidden="1" customHeight="1" x14ac:dyDescent="0.25">
      <c r="A546" s="13">
        <v>8616</v>
      </c>
      <c r="B546" s="38">
        <v>806075</v>
      </c>
      <c r="C546" s="13"/>
      <c r="D546" s="199">
        <v>2812</v>
      </c>
      <c r="E546" s="13" t="s">
        <v>906</v>
      </c>
      <c r="F546" s="35">
        <v>611</v>
      </c>
      <c r="G546" s="40">
        <v>610</v>
      </c>
      <c r="H546" s="40" t="s">
        <v>2385</v>
      </c>
      <c r="I546" s="35" t="s">
        <v>2648</v>
      </c>
      <c r="J546" s="187"/>
      <c r="K546" s="187"/>
      <c r="L546" s="187"/>
      <c r="M546" s="185">
        <v>-340.33</v>
      </c>
      <c r="N546" s="174">
        <v>8616</v>
      </c>
      <c r="O546" s="174"/>
      <c r="P546" s="22" t="s">
        <v>164</v>
      </c>
      <c r="Q546" s="22"/>
      <c r="R546" s="22" t="s">
        <v>8</v>
      </c>
      <c r="S546" s="20">
        <v>10452</v>
      </c>
      <c r="T546" t="str">
        <f>VLOOKUP(S546,'Acct Unit'!D:E,2,FALSE)</f>
        <v>Development Office -PA</v>
      </c>
      <c r="U546">
        <f>VLOOKUP(S546,'Acct Unit'!D:F,3,FALSE)</f>
        <v>80</v>
      </c>
      <c r="V546" s="22" t="s">
        <v>8</v>
      </c>
      <c r="W546" s="13"/>
      <c r="X546" s="13"/>
    </row>
    <row r="547" spans="1:24" ht="18.95" hidden="1" customHeight="1" x14ac:dyDescent="0.25">
      <c r="A547" s="13">
        <v>8617</v>
      </c>
      <c r="B547" s="38">
        <v>806076</v>
      </c>
      <c r="C547" s="13"/>
      <c r="D547" s="199">
        <v>2812</v>
      </c>
      <c r="E547" s="13" t="s">
        <v>907</v>
      </c>
      <c r="F547" s="35">
        <v>611</v>
      </c>
      <c r="G547" s="40">
        <v>610</v>
      </c>
      <c r="H547" s="40" t="s">
        <v>2385</v>
      </c>
      <c r="I547" s="35" t="s">
        <v>2648</v>
      </c>
      <c r="J547" s="187"/>
      <c r="K547" s="187"/>
      <c r="L547" s="187"/>
      <c r="M547" s="185">
        <v>-3110</v>
      </c>
      <c r="N547" s="174">
        <v>8617</v>
      </c>
      <c r="O547" s="174"/>
      <c r="P547" s="22" t="s">
        <v>164</v>
      </c>
      <c r="Q547" s="22"/>
      <c r="R547" s="22" t="s">
        <v>8</v>
      </c>
      <c r="S547" s="20">
        <v>10452</v>
      </c>
      <c r="T547" t="str">
        <f>VLOOKUP(S547,'Acct Unit'!D:E,2,FALSE)</f>
        <v>Development Office -PA</v>
      </c>
      <c r="U547">
        <f>VLOOKUP(S547,'Acct Unit'!D:F,3,FALSE)</f>
        <v>80</v>
      </c>
      <c r="V547" s="22" t="s">
        <v>8</v>
      </c>
      <c r="W547" s="13"/>
      <c r="X547" s="13"/>
    </row>
    <row r="548" spans="1:24" ht="18.95" hidden="1" customHeight="1" x14ac:dyDescent="0.25">
      <c r="A548" s="13">
        <v>8619</v>
      </c>
      <c r="B548" s="38">
        <v>806077</v>
      </c>
      <c r="C548" s="13"/>
      <c r="D548" s="199">
        <v>2812</v>
      </c>
      <c r="E548" s="13" t="s">
        <v>908</v>
      </c>
      <c r="F548" s="35">
        <v>611</v>
      </c>
      <c r="G548" s="40">
        <v>610</v>
      </c>
      <c r="H548" s="40" t="s">
        <v>2385</v>
      </c>
      <c r="I548" s="35" t="s">
        <v>2648</v>
      </c>
      <c r="J548" s="187"/>
      <c r="K548" s="187"/>
      <c r="L548" s="187"/>
      <c r="M548" s="185">
        <v>-10456.49</v>
      </c>
      <c r="N548" s="174">
        <v>8619</v>
      </c>
      <c r="O548" s="174"/>
      <c r="P548" s="22" t="s">
        <v>164</v>
      </c>
      <c r="Q548" s="22"/>
      <c r="R548" s="22" t="s">
        <v>8</v>
      </c>
      <c r="S548" s="20">
        <v>10452</v>
      </c>
      <c r="T548" t="str">
        <f>VLOOKUP(S548,'Acct Unit'!D:E,2,FALSE)</f>
        <v>Development Office -PA</v>
      </c>
      <c r="U548">
        <f>VLOOKUP(S548,'Acct Unit'!D:F,3,FALSE)</f>
        <v>80</v>
      </c>
      <c r="V548" s="22" t="s">
        <v>8</v>
      </c>
      <c r="W548" s="13"/>
      <c r="X548" s="13"/>
    </row>
    <row r="549" spans="1:24" ht="18.95" hidden="1" customHeight="1" x14ac:dyDescent="0.25">
      <c r="A549" s="12">
        <v>8620</v>
      </c>
      <c r="B549" s="38">
        <v>806078</v>
      </c>
      <c r="C549" s="13"/>
      <c r="D549" s="199">
        <v>2812</v>
      </c>
      <c r="E549" s="12" t="s">
        <v>909</v>
      </c>
      <c r="F549" s="35">
        <v>611</v>
      </c>
      <c r="G549" s="40">
        <v>610</v>
      </c>
      <c r="H549" s="40" t="s">
        <v>2385</v>
      </c>
      <c r="I549" s="35" t="s">
        <v>2648</v>
      </c>
      <c r="J549" s="187"/>
      <c r="K549" s="187"/>
      <c r="L549" s="187"/>
      <c r="M549" s="185">
        <v>-21704</v>
      </c>
      <c r="N549" s="174">
        <v>8620</v>
      </c>
      <c r="O549" s="174"/>
      <c r="P549" s="22" t="s">
        <v>164</v>
      </c>
      <c r="Q549" s="22"/>
      <c r="R549" s="22" t="s">
        <v>8</v>
      </c>
      <c r="S549" s="20">
        <v>10452</v>
      </c>
      <c r="T549" t="str">
        <f>VLOOKUP(S549,'Acct Unit'!D:E,2,FALSE)</f>
        <v>Development Office -PA</v>
      </c>
      <c r="U549">
        <f>VLOOKUP(S549,'Acct Unit'!D:F,3,FALSE)</f>
        <v>80</v>
      </c>
      <c r="V549" s="22" t="s">
        <v>8</v>
      </c>
      <c r="W549" s="13"/>
      <c r="X549" s="13"/>
    </row>
    <row r="550" spans="1:24" ht="18.95" hidden="1" customHeight="1" x14ac:dyDescent="0.25">
      <c r="A550" s="12">
        <v>8621</v>
      </c>
      <c r="B550" s="38">
        <v>806079</v>
      </c>
      <c r="C550" s="13"/>
      <c r="D550" s="199">
        <v>2812</v>
      </c>
      <c r="E550" s="12" t="s">
        <v>910</v>
      </c>
      <c r="F550" s="35">
        <v>611</v>
      </c>
      <c r="G550" s="40">
        <v>610</v>
      </c>
      <c r="H550" s="40" t="s">
        <v>2385</v>
      </c>
      <c r="I550" s="35" t="s">
        <v>2648</v>
      </c>
      <c r="J550" s="187"/>
      <c r="K550" s="187"/>
      <c r="L550" s="187"/>
      <c r="M550" s="185">
        <v>-3569.9</v>
      </c>
      <c r="N550" s="174">
        <v>8621</v>
      </c>
      <c r="O550" s="174"/>
      <c r="P550" s="22" t="s">
        <v>164</v>
      </c>
      <c r="Q550" s="22"/>
      <c r="R550" s="22" t="s">
        <v>8</v>
      </c>
      <c r="S550" s="20">
        <v>10452</v>
      </c>
      <c r="T550" t="str">
        <f>VLOOKUP(S550,'Acct Unit'!D:E,2,FALSE)</f>
        <v>Development Office -PA</v>
      </c>
      <c r="U550">
        <f>VLOOKUP(S550,'Acct Unit'!D:F,3,FALSE)</f>
        <v>80</v>
      </c>
      <c r="V550" s="22" t="s">
        <v>8</v>
      </c>
      <c r="W550" s="13"/>
      <c r="X550" s="13"/>
    </row>
    <row r="551" spans="1:24" ht="18.95" hidden="1" customHeight="1" x14ac:dyDescent="0.25">
      <c r="A551" s="12">
        <v>8622</v>
      </c>
      <c r="B551" s="38">
        <v>806080</v>
      </c>
      <c r="C551" s="13"/>
      <c r="D551" s="199">
        <v>2812</v>
      </c>
      <c r="E551" s="12" t="s">
        <v>911</v>
      </c>
      <c r="F551" s="35">
        <v>611</v>
      </c>
      <c r="G551" s="40">
        <v>610</v>
      </c>
      <c r="H551" s="40" t="s">
        <v>2385</v>
      </c>
      <c r="I551" s="35" t="s">
        <v>2648</v>
      </c>
      <c r="J551" s="187"/>
      <c r="K551" s="187"/>
      <c r="L551" s="187"/>
      <c r="M551" s="185">
        <v>1469.8</v>
      </c>
      <c r="N551" s="174">
        <v>8622</v>
      </c>
      <c r="O551" s="174"/>
      <c r="P551" s="22" t="s">
        <v>164</v>
      </c>
      <c r="Q551" s="22"/>
      <c r="R551" s="22" t="s">
        <v>8</v>
      </c>
      <c r="S551" s="20">
        <v>10452</v>
      </c>
      <c r="T551" t="str">
        <f>VLOOKUP(S551,'Acct Unit'!D:E,2,FALSE)</f>
        <v>Development Office -PA</v>
      </c>
      <c r="U551">
        <f>VLOOKUP(S551,'Acct Unit'!D:F,3,FALSE)</f>
        <v>80</v>
      </c>
      <c r="V551" s="22" t="s">
        <v>8</v>
      </c>
      <c r="W551" s="13"/>
      <c r="X551" s="13"/>
    </row>
    <row r="552" spans="1:24" ht="18.95" hidden="1" customHeight="1" x14ac:dyDescent="0.25">
      <c r="A552" s="12">
        <v>8623</v>
      </c>
      <c r="B552" s="38">
        <v>806081</v>
      </c>
      <c r="C552" s="13"/>
      <c r="D552" s="199">
        <v>2812</v>
      </c>
      <c r="E552" s="12" t="s">
        <v>912</v>
      </c>
      <c r="F552" s="35">
        <v>611</v>
      </c>
      <c r="G552" s="40">
        <v>610</v>
      </c>
      <c r="H552" s="40" t="s">
        <v>2385</v>
      </c>
      <c r="I552" s="35" t="s">
        <v>2648</v>
      </c>
      <c r="J552" s="187"/>
      <c r="K552" s="187"/>
      <c r="L552" s="187"/>
      <c r="M552" s="185">
        <v>6186.72</v>
      </c>
      <c r="N552" s="174">
        <v>8623</v>
      </c>
      <c r="O552" s="174"/>
      <c r="P552" s="22" t="s">
        <v>164</v>
      </c>
      <c r="Q552" s="22"/>
      <c r="R552" s="22" t="s">
        <v>8</v>
      </c>
      <c r="S552" s="20">
        <v>10452</v>
      </c>
      <c r="T552" t="str">
        <f>VLOOKUP(S552,'Acct Unit'!D:E,2,FALSE)</f>
        <v>Development Office -PA</v>
      </c>
      <c r="U552">
        <f>VLOOKUP(S552,'Acct Unit'!D:F,3,FALSE)</f>
        <v>80</v>
      </c>
      <c r="V552" s="22" t="s">
        <v>8</v>
      </c>
      <c r="W552" s="13"/>
      <c r="X552" s="13"/>
    </row>
    <row r="553" spans="1:24" ht="18.95" hidden="1" customHeight="1" x14ac:dyDescent="0.25">
      <c r="A553" s="12">
        <v>8624</v>
      </c>
      <c r="B553" s="38">
        <v>806082</v>
      </c>
      <c r="C553" s="13"/>
      <c r="D553" s="199">
        <v>2812</v>
      </c>
      <c r="E553" s="12" t="s">
        <v>913</v>
      </c>
      <c r="F553" s="35">
        <v>611</v>
      </c>
      <c r="G553" s="40">
        <v>610</v>
      </c>
      <c r="H553" s="40" t="s">
        <v>2385</v>
      </c>
      <c r="I553" s="35" t="s">
        <v>2648</v>
      </c>
      <c r="J553" s="187"/>
      <c r="K553" s="187"/>
      <c r="L553" s="187"/>
      <c r="M553" s="185">
        <v>-30305</v>
      </c>
      <c r="N553" s="174">
        <v>8624</v>
      </c>
      <c r="O553" s="174"/>
      <c r="P553" s="22" t="s">
        <v>164</v>
      </c>
      <c r="Q553" s="22"/>
      <c r="R553" s="22" t="s">
        <v>8</v>
      </c>
      <c r="S553" s="20">
        <v>10452</v>
      </c>
      <c r="T553" t="str">
        <f>VLOOKUP(S553,'Acct Unit'!D:E,2,FALSE)</f>
        <v>Development Office -PA</v>
      </c>
      <c r="U553">
        <f>VLOOKUP(S553,'Acct Unit'!D:F,3,FALSE)</f>
        <v>80</v>
      </c>
      <c r="V553" s="22" t="s">
        <v>8</v>
      </c>
      <c r="W553" s="13"/>
      <c r="X553" s="13"/>
    </row>
    <row r="554" spans="1:24" ht="18.95" hidden="1" customHeight="1" x14ac:dyDescent="0.25">
      <c r="A554" s="12">
        <v>8625</v>
      </c>
      <c r="B554" s="38">
        <v>806083</v>
      </c>
      <c r="C554" s="13"/>
      <c r="D554" s="199">
        <v>2812</v>
      </c>
      <c r="E554" s="12" t="s">
        <v>914</v>
      </c>
      <c r="F554" s="35">
        <v>611</v>
      </c>
      <c r="G554" s="40">
        <v>610</v>
      </c>
      <c r="H554" s="40" t="s">
        <v>2385</v>
      </c>
      <c r="I554" s="35" t="s">
        <v>2648</v>
      </c>
      <c r="J554" s="187"/>
      <c r="K554" s="187"/>
      <c r="L554" s="187"/>
      <c r="M554" s="185">
        <v>-34963.199999999997</v>
      </c>
      <c r="N554" s="174">
        <v>8625</v>
      </c>
      <c r="O554" s="174"/>
      <c r="P554" s="22" t="s">
        <v>164</v>
      </c>
      <c r="Q554" s="22"/>
      <c r="R554" s="22" t="s">
        <v>8</v>
      </c>
      <c r="S554" s="20">
        <v>10452</v>
      </c>
      <c r="T554" t="str">
        <f>VLOOKUP(S554,'Acct Unit'!D:E,2,FALSE)</f>
        <v>Development Office -PA</v>
      </c>
      <c r="U554">
        <f>VLOOKUP(S554,'Acct Unit'!D:F,3,FALSE)</f>
        <v>80</v>
      </c>
      <c r="V554" s="22" t="s">
        <v>8</v>
      </c>
      <c r="W554" s="13"/>
      <c r="X554" s="13"/>
    </row>
    <row r="555" spans="1:24" ht="18.95" hidden="1" customHeight="1" x14ac:dyDescent="0.25">
      <c r="A555" s="12">
        <v>8626</v>
      </c>
      <c r="B555" s="38">
        <v>806084</v>
      </c>
      <c r="C555" s="13"/>
      <c r="D555" s="199">
        <v>2812</v>
      </c>
      <c r="E555" s="12" t="s">
        <v>915</v>
      </c>
      <c r="F555" s="35">
        <v>611</v>
      </c>
      <c r="G555" s="40">
        <v>610</v>
      </c>
      <c r="H555" s="40" t="s">
        <v>2385</v>
      </c>
      <c r="I555" s="35" t="s">
        <v>2648</v>
      </c>
      <c r="J555" s="187"/>
      <c r="K555" s="187"/>
      <c r="L555" s="187"/>
      <c r="M555" s="185">
        <v>-34990.300000000003</v>
      </c>
      <c r="N555" s="174">
        <v>8626</v>
      </c>
      <c r="O555" s="174"/>
      <c r="P555" s="22" t="s">
        <v>164</v>
      </c>
      <c r="Q555" s="22"/>
      <c r="R555" s="22" t="s">
        <v>8</v>
      </c>
      <c r="S555" s="20">
        <v>10452</v>
      </c>
      <c r="T555" t="str">
        <f>VLOOKUP(S555,'Acct Unit'!D:E,2,FALSE)</f>
        <v>Development Office -PA</v>
      </c>
      <c r="U555">
        <f>VLOOKUP(S555,'Acct Unit'!D:F,3,FALSE)</f>
        <v>80</v>
      </c>
      <c r="V555" s="22" t="s">
        <v>8</v>
      </c>
      <c r="W555" s="13"/>
      <c r="X555" s="13"/>
    </row>
    <row r="556" spans="1:24" ht="18.95" hidden="1" customHeight="1" x14ac:dyDescent="0.25">
      <c r="A556" s="12">
        <v>8627</v>
      </c>
      <c r="B556" s="38">
        <v>806085</v>
      </c>
      <c r="C556" s="13"/>
      <c r="D556" s="199">
        <v>2812</v>
      </c>
      <c r="E556" s="12" t="s">
        <v>916</v>
      </c>
      <c r="F556" s="35">
        <v>611</v>
      </c>
      <c r="G556" s="40">
        <v>610</v>
      </c>
      <c r="H556" s="40" t="s">
        <v>2385</v>
      </c>
      <c r="I556" s="35" t="s">
        <v>2648</v>
      </c>
      <c r="J556" s="187"/>
      <c r="K556" s="187"/>
      <c r="L556" s="187"/>
      <c r="M556" s="185">
        <v>-16140</v>
      </c>
      <c r="N556" s="174">
        <v>8627</v>
      </c>
      <c r="O556" s="174"/>
      <c r="P556" s="22" t="s">
        <v>164</v>
      </c>
      <c r="Q556" s="22"/>
      <c r="R556" s="22" t="s">
        <v>8</v>
      </c>
      <c r="S556" s="20">
        <v>10452</v>
      </c>
      <c r="T556" t="str">
        <f>VLOOKUP(S556,'Acct Unit'!D:E,2,FALSE)</f>
        <v>Development Office -PA</v>
      </c>
      <c r="U556">
        <f>VLOOKUP(S556,'Acct Unit'!D:F,3,FALSE)</f>
        <v>80</v>
      </c>
      <c r="V556" s="22" t="s">
        <v>8</v>
      </c>
      <c r="W556" s="13"/>
      <c r="X556" s="13"/>
    </row>
    <row r="557" spans="1:24" ht="18.95" hidden="1" customHeight="1" x14ac:dyDescent="0.25">
      <c r="A557" s="12">
        <v>8628</v>
      </c>
      <c r="B557" s="38">
        <v>806086</v>
      </c>
      <c r="C557" s="13"/>
      <c r="D557" s="199">
        <v>2812</v>
      </c>
      <c r="E557" s="12" t="s">
        <v>917</v>
      </c>
      <c r="F557" s="35">
        <v>611</v>
      </c>
      <c r="G557" s="40">
        <v>610</v>
      </c>
      <c r="H557" s="40" t="s">
        <v>2385</v>
      </c>
      <c r="I557" s="35" t="s">
        <v>2648</v>
      </c>
      <c r="J557" s="187"/>
      <c r="K557" s="187"/>
      <c r="L557" s="187"/>
      <c r="M557" s="185">
        <v>-9842.4</v>
      </c>
      <c r="N557" s="174">
        <v>8628</v>
      </c>
      <c r="O557" s="174"/>
      <c r="P557" s="22" t="s">
        <v>164</v>
      </c>
      <c r="Q557" s="22"/>
      <c r="R557" s="22" t="s">
        <v>8</v>
      </c>
      <c r="S557" s="20">
        <v>10452</v>
      </c>
      <c r="T557" t="str">
        <f>VLOOKUP(S557,'Acct Unit'!D:E,2,FALSE)</f>
        <v>Development Office -PA</v>
      </c>
      <c r="U557">
        <f>VLOOKUP(S557,'Acct Unit'!D:F,3,FALSE)</f>
        <v>80</v>
      </c>
      <c r="V557" s="22" t="s">
        <v>8</v>
      </c>
      <c r="W557" s="13"/>
      <c r="X557" s="13"/>
    </row>
    <row r="558" spans="1:24" ht="18.95" hidden="1" customHeight="1" x14ac:dyDescent="0.25">
      <c r="A558" s="12">
        <v>8629</v>
      </c>
      <c r="B558" s="38">
        <v>806087</v>
      </c>
      <c r="C558" s="13"/>
      <c r="D558" s="199">
        <v>2812</v>
      </c>
      <c r="E558" s="12" t="s">
        <v>918</v>
      </c>
      <c r="F558" s="35">
        <v>611</v>
      </c>
      <c r="G558" s="40">
        <v>610</v>
      </c>
      <c r="H558" s="40" t="s">
        <v>2385</v>
      </c>
      <c r="I558" s="35" t="s">
        <v>2648</v>
      </c>
      <c r="J558" s="187"/>
      <c r="K558" s="187"/>
      <c r="L558" s="187"/>
      <c r="M558" s="185">
        <v>-21900.52</v>
      </c>
      <c r="N558" s="174">
        <v>8629</v>
      </c>
      <c r="O558" s="174"/>
      <c r="P558" s="22" t="s">
        <v>164</v>
      </c>
      <c r="Q558" s="22"/>
      <c r="R558" s="20" t="s">
        <v>8</v>
      </c>
      <c r="S558" s="20">
        <v>21714</v>
      </c>
      <c r="T558" t="str">
        <f>VLOOKUP(S558,'Acct Unit'!D:E,2,FALSE)</f>
        <v>Medicine Administration -TB</v>
      </c>
      <c r="U558">
        <f>VLOOKUP(S558,'Acct Unit'!D:F,3,FALSE)</f>
        <v>10</v>
      </c>
      <c r="V558" s="20" t="s">
        <v>8</v>
      </c>
      <c r="W558" s="20" t="s">
        <v>598</v>
      </c>
      <c r="X558" s="20" t="s">
        <v>599</v>
      </c>
    </row>
    <row r="559" spans="1:24" ht="18.95" hidden="1" customHeight="1" x14ac:dyDescent="0.25">
      <c r="A559" s="19">
        <v>9249</v>
      </c>
      <c r="B559" s="38">
        <v>806091</v>
      </c>
      <c r="C559" s="31">
        <v>18596</v>
      </c>
      <c r="D559" s="199">
        <v>2812</v>
      </c>
      <c r="E559" s="19" t="s">
        <v>604</v>
      </c>
      <c r="F559" s="35">
        <v>611</v>
      </c>
      <c r="G559" s="40">
        <v>610</v>
      </c>
      <c r="H559" s="40" t="s">
        <v>2385</v>
      </c>
      <c r="I559" s="35" t="s">
        <v>2648</v>
      </c>
      <c r="J559" s="187"/>
      <c r="K559" s="187"/>
      <c r="L559" s="187"/>
      <c r="M559" s="185">
        <v>-11940.22</v>
      </c>
      <c r="N559" s="174">
        <v>9249</v>
      </c>
      <c r="O559" s="174"/>
      <c r="P559" s="20" t="s">
        <v>606</v>
      </c>
      <c r="Q559" s="20" t="s">
        <v>607</v>
      </c>
      <c r="R559" s="20" t="s">
        <v>8</v>
      </c>
      <c r="S559" s="20">
        <v>24430</v>
      </c>
      <c r="T559" t="str">
        <f>VLOOKUP(S559,'Acct Unit'!D:E,2,FALSE)</f>
        <v>Office For Research Devel -RE</v>
      </c>
      <c r="U559">
        <f>VLOOKUP(S559,'Acct Unit'!D:F,3,FALSE)</f>
        <v>10</v>
      </c>
      <c r="V559" s="20" t="s">
        <v>8</v>
      </c>
      <c r="W559" s="13"/>
      <c r="X559" s="13"/>
    </row>
    <row r="560" spans="1:24" ht="18.95" hidden="1" customHeight="1" x14ac:dyDescent="0.25">
      <c r="A560" s="11">
        <v>9269</v>
      </c>
      <c r="B560" s="38">
        <v>806092</v>
      </c>
      <c r="C560" s="13"/>
      <c r="D560" s="199">
        <v>2812</v>
      </c>
      <c r="E560" s="8" t="s">
        <v>956</v>
      </c>
      <c r="F560" s="35">
        <v>611</v>
      </c>
      <c r="G560" s="40">
        <v>610</v>
      </c>
      <c r="H560" s="40" t="s">
        <v>2385</v>
      </c>
      <c r="I560" s="35" t="s">
        <v>2648</v>
      </c>
      <c r="J560" s="187"/>
      <c r="K560" s="187"/>
      <c r="L560" s="187"/>
      <c r="M560" s="185">
        <v>-2541.08</v>
      </c>
      <c r="N560" s="174">
        <v>9269</v>
      </c>
      <c r="O560" s="174"/>
      <c r="P560" s="9" t="s">
        <v>957</v>
      </c>
      <c r="Q560" s="20" t="s">
        <v>607</v>
      </c>
      <c r="R560" s="20" t="s">
        <v>8</v>
      </c>
      <c r="S560" s="20">
        <v>15930</v>
      </c>
      <c r="T560" t="str">
        <f>VLOOKUP(S560,'Acct Unit'!D:E,2,FALSE)</f>
        <v>Div of Cardiology -TB</v>
      </c>
      <c r="U560">
        <f>VLOOKUP(S560,'Acct Unit'!D:F,3,FALSE)</f>
        <v>10</v>
      </c>
      <c r="V560" s="20" t="s">
        <v>8</v>
      </c>
      <c r="W560" s="20" t="s">
        <v>9</v>
      </c>
      <c r="X560" s="20" t="s">
        <v>609</v>
      </c>
    </row>
    <row r="561" spans="1:24" ht="18.95" hidden="1" customHeight="1" x14ac:dyDescent="0.25">
      <c r="A561" s="19">
        <v>9382</v>
      </c>
      <c r="B561" s="38">
        <v>806096</v>
      </c>
      <c r="C561" s="31">
        <v>18606</v>
      </c>
      <c r="D561" s="199">
        <v>2812</v>
      </c>
      <c r="E561" s="19" t="s">
        <v>614</v>
      </c>
      <c r="F561" s="35">
        <v>611</v>
      </c>
      <c r="G561" s="40">
        <v>610</v>
      </c>
      <c r="H561" s="40" t="s">
        <v>2371</v>
      </c>
      <c r="I561" s="35" t="s">
        <v>2648</v>
      </c>
      <c r="J561" s="187"/>
      <c r="K561" s="187"/>
      <c r="L561" s="187"/>
      <c r="M561" s="185">
        <v>-2889.75</v>
      </c>
      <c r="N561" s="174">
        <v>9382</v>
      </c>
      <c r="O561" s="174"/>
      <c r="P561" s="20" t="s">
        <v>11</v>
      </c>
      <c r="Q561" s="20" t="s">
        <v>12</v>
      </c>
      <c r="R561" s="20" t="s">
        <v>8</v>
      </c>
      <c r="S561" s="20">
        <v>15919</v>
      </c>
      <c r="T561" t="str">
        <f>VLOOKUP(S561,'Acct Unit'!D:E,2,FALSE)</f>
        <v>Transplant Nephrology -TB</v>
      </c>
      <c r="U561">
        <f>VLOOKUP(S561,'Acct Unit'!D:F,3,FALSE)</f>
        <v>10</v>
      </c>
      <c r="V561" s="20" t="s">
        <v>8</v>
      </c>
      <c r="W561" s="20" t="s">
        <v>598</v>
      </c>
      <c r="X561" s="32" t="s">
        <v>617</v>
      </c>
    </row>
    <row r="562" spans="1:24" ht="18.95" hidden="1" customHeight="1" x14ac:dyDescent="0.25">
      <c r="A562" s="19">
        <v>9470</v>
      </c>
      <c r="B562" s="38">
        <v>806101</v>
      </c>
      <c r="C562" s="31">
        <v>18434</v>
      </c>
      <c r="D562" s="199">
        <v>2812</v>
      </c>
      <c r="E562" s="19" t="s">
        <v>622</v>
      </c>
      <c r="F562" s="35">
        <v>611</v>
      </c>
      <c r="G562" s="40">
        <v>610</v>
      </c>
      <c r="H562" s="40" t="s">
        <v>2354</v>
      </c>
      <c r="I562" s="35" t="s">
        <v>2648</v>
      </c>
      <c r="J562" s="187"/>
      <c r="K562" s="187"/>
      <c r="L562" s="187"/>
      <c r="M562" s="185">
        <v>-387785.79</v>
      </c>
      <c r="N562" s="174">
        <v>9470</v>
      </c>
      <c r="O562" s="174"/>
      <c r="P562" s="20" t="s">
        <v>91</v>
      </c>
      <c r="Q562" s="20" t="s">
        <v>92</v>
      </c>
      <c r="R562" s="20" t="s">
        <v>8</v>
      </c>
      <c r="S562" s="20">
        <v>22110</v>
      </c>
      <c r="T562" t="str">
        <f>VLOOKUP(S562,'Acct Unit'!D:E,2,FALSE)</f>
        <v>Neurology Administration -TB</v>
      </c>
      <c r="U562">
        <f>VLOOKUP(S562,'Acct Unit'!D:F,3,FALSE)</f>
        <v>10</v>
      </c>
      <c r="V562" s="20" t="s">
        <v>8</v>
      </c>
      <c r="W562" s="20" t="s">
        <v>9</v>
      </c>
      <c r="X562" s="20" t="s">
        <v>625</v>
      </c>
    </row>
    <row r="563" spans="1:24" ht="18.95" hidden="1" customHeight="1" x14ac:dyDescent="0.25">
      <c r="A563" s="19">
        <v>9516</v>
      </c>
      <c r="B563" s="38">
        <v>806115</v>
      </c>
      <c r="C563" s="31">
        <v>18613</v>
      </c>
      <c r="D563" s="199">
        <v>2812</v>
      </c>
      <c r="E563" s="8" t="s">
        <v>630</v>
      </c>
      <c r="F563" s="35">
        <v>611</v>
      </c>
      <c r="G563" s="40">
        <v>610</v>
      </c>
      <c r="H563" s="40" t="s">
        <v>2389</v>
      </c>
      <c r="I563" s="35" t="s">
        <v>2648</v>
      </c>
      <c r="J563" s="187"/>
      <c r="K563" s="187"/>
      <c r="L563" s="187"/>
      <c r="M563" s="185">
        <v>-65668.5</v>
      </c>
      <c r="N563" s="174">
        <v>9516</v>
      </c>
      <c r="O563" s="174"/>
      <c r="P563" s="8" t="s">
        <v>632</v>
      </c>
      <c r="Q563" s="20" t="s">
        <v>128</v>
      </c>
      <c r="R563" s="20" t="s">
        <v>8</v>
      </c>
      <c r="S563" s="20">
        <v>21715</v>
      </c>
      <c r="T563" t="str">
        <f>VLOOKUP(S563,'Acct Unit'!D:E,2,FALSE)</f>
        <v>Rheumatology Outpatient -TB</v>
      </c>
      <c r="U563">
        <f>VLOOKUP(S563,'Acct Unit'!D:F,3,FALSE)</f>
        <v>10</v>
      </c>
      <c r="V563" s="20" t="s">
        <v>8</v>
      </c>
      <c r="W563" s="20" t="s">
        <v>598</v>
      </c>
      <c r="X563" s="33" t="s">
        <v>634</v>
      </c>
    </row>
    <row r="564" spans="1:24" ht="18.95" hidden="1" customHeight="1" x14ac:dyDescent="0.25">
      <c r="A564" s="19">
        <v>9559</v>
      </c>
      <c r="B564" s="38">
        <v>806117</v>
      </c>
      <c r="C564" s="31">
        <v>18614</v>
      </c>
      <c r="D564" s="199">
        <v>2812</v>
      </c>
      <c r="E564" s="8" t="s">
        <v>633</v>
      </c>
      <c r="F564" s="35">
        <v>611</v>
      </c>
      <c r="G564" s="40">
        <v>610</v>
      </c>
      <c r="H564" s="40" t="s">
        <v>2372</v>
      </c>
      <c r="I564" s="35" t="s">
        <v>2648</v>
      </c>
      <c r="J564" s="187"/>
      <c r="K564" s="187"/>
      <c r="L564" s="187"/>
      <c r="M564" s="185">
        <v>-146210.70000000001</v>
      </c>
      <c r="N564" s="174">
        <v>9559</v>
      </c>
      <c r="O564" s="174"/>
      <c r="P564" s="8" t="s">
        <v>635</v>
      </c>
      <c r="Q564" s="20" t="s">
        <v>636</v>
      </c>
      <c r="R564" s="20" t="s">
        <v>8</v>
      </c>
      <c r="S564" s="20">
        <v>21714</v>
      </c>
      <c r="T564" t="str">
        <f>VLOOKUP(S564,'Acct Unit'!D:E,2,FALSE)</f>
        <v>Medicine Administration -TB</v>
      </c>
      <c r="U564">
        <f>VLOOKUP(S564,'Acct Unit'!D:F,3,FALSE)</f>
        <v>10</v>
      </c>
      <c r="V564" s="20" t="s">
        <v>8</v>
      </c>
      <c r="W564" s="20" t="s">
        <v>598</v>
      </c>
      <c r="X564" s="9" t="s">
        <v>638</v>
      </c>
    </row>
    <row r="565" spans="1:24" ht="18.95" hidden="1" customHeight="1" x14ac:dyDescent="0.25">
      <c r="A565" s="19">
        <v>9675</v>
      </c>
      <c r="B565" s="38">
        <v>806119</v>
      </c>
      <c r="C565" s="31">
        <v>18615</v>
      </c>
      <c r="D565" s="199">
        <v>2812</v>
      </c>
      <c r="E565" s="19" t="s">
        <v>637</v>
      </c>
      <c r="F565" s="35">
        <v>611</v>
      </c>
      <c r="G565" s="40">
        <v>610</v>
      </c>
      <c r="H565" s="40" t="s">
        <v>2371</v>
      </c>
      <c r="I565" s="35" t="s">
        <v>2648</v>
      </c>
      <c r="J565" s="187"/>
      <c r="K565" s="187"/>
      <c r="L565" s="187"/>
      <c r="M565" s="185">
        <v>-58081.31</v>
      </c>
      <c r="N565" s="174">
        <v>9675</v>
      </c>
      <c r="O565" s="174"/>
      <c r="P565" s="20" t="s">
        <v>11</v>
      </c>
      <c r="Q565" s="20" t="s">
        <v>12</v>
      </c>
      <c r="R565" s="20" t="s">
        <v>8</v>
      </c>
      <c r="S565" s="20">
        <v>24430</v>
      </c>
      <c r="T565" t="str">
        <f>VLOOKUP(S565,'Acct Unit'!D:E,2,FALSE)</f>
        <v>Office For Research Devel -RE</v>
      </c>
      <c r="U565">
        <f>VLOOKUP(S565,'Acct Unit'!D:F,3,FALSE)</f>
        <v>10</v>
      </c>
      <c r="V565" s="20" t="s">
        <v>8</v>
      </c>
      <c r="W565" s="20" t="s">
        <v>598</v>
      </c>
      <c r="X565" s="33" t="s">
        <v>640</v>
      </c>
    </row>
    <row r="566" spans="1:24" ht="18.95" hidden="1" customHeight="1" x14ac:dyDescent="0.25">
      <c r="A566" s="19">
        <v>9705</v>
      </c>
      <c r="B566" s="38">
        <v>806120</v>
      </c>
      <c r="C566" s="31">
        <v>18616</v>
      </c>
      <c r="D566" s="199">
        <v>2812</v>
      </c>
      <c r="E566" s="19" t="s">
        <v>639</v>
      </c>
      <c r="F566" s="35">
        <v>611</v>
      </c>
      <c r="G566" s="40">
        <v>610</v>
      </c>
      <c r="H566" s="40" t="s">
        <v>2385</v>
      </c>
      <c r="I566" s="35" t="s">
        <v>2648</v>
      </c>
      <c r="J566" s="187"/>
      <c r="K566" s="187"/>
      <c r="L566" s="187"/>
      <c r="M566" s="185">
        <v>-22198.66</v>
      </c>
      <c r="N566" s="174">
        <v>9705</v>
      </c>
      <c r="O566" s="174"/>
      <c r="P566" s="20" t="s">
        <v>606</v>
      </c>
      <c r="Q566" s="20" t="s">
        <v>607</v>
      </c>
      <c r="R566" s="20" t="s">
        <v>8</v>
      </c>
      <c r="S566" s="20">
        <v>24015</v>
      </c>
      <c r="T566" t="str">
        <f>VLOOKUP(S566,'Acct Unit'!D:E,2,FALSE)</f>
        <v>OB/GYN Outpatient Paley -TB</v>
      </c>
      <c r="U566">
        <f>VLOOKUP(S566,'Acct Unit'!D:F,3,FALSE)</f>
        <v>10</v>
      </c>
      <c r="V566" s="20" t="s">
        <v>8</v>
      </c>
      <c r="W566" s="20" t="s">
        <v>598</v>
      </c>
      <c r="X566" s="9" t="s">
        <v>642</v>
      </c>
    </row>
    <row r="567" spans="1:24" ht="18.95" hidden="1" customHeight="1" x14ac:dyDescent="0.25">
      <c r="A567" s="19">
        <v>9739</v>
      </c>
      <c r="B567" s="38">
        <v>806121</v>
      </c>
      <c r="C567" s="31">
        <v>18617</v>
      </c>
      <c r="D567" s="199">
        <v>2812</v>
      </c>
      <c r="E567" s="19" t="s">
        <v>641</v>
      </c>
      <c r="F567" s="35">
        <v>611</v>
      </c>
      <c r="G567" s="40">
        <v>610</v>
      </c>
      <c r="H567" s="40" t="s">
        <v>2383</v>
      </c>
      <c r="I567" s="35" t="s">
        <v>2648</v>
      </c>
      <c r="J567" s="187"/>
      <c r="K567" s="187"/>
      <c r="L567" s="187"/>
      <c r="M567" s="185">
        <v>-43121.94</v>
      </c>
      <c r="N567" s="174">
        <v>9739</v>
      </c>
      <c r="O567" s="174"/>
      <c r="P567" s="20" t="s">
        <v>78</v>
      </c>
      <c r="Q567" s="20" t="s">
        <v>79</v>
      </c>
      <c r="R567" s="20" t="s">
        <v>8</v>
      </c>
      <c r="S567" s="20">
        <v>24015</v>
      </c>
      <c r="T567" t="str">
        <f>VLOOKUP(S567,'Acct Unit'!D:E,2,FALSE)</f>
        <v>OB/GYN Outpatient Paley -TB</v>
      </c>
      <c r="U567">
        <f>VLOOKUP(S567,'Acct Unit'!D:F,3,FALSE)</f>
        <v>10</v>
      </c>
      <c r="V567" s="20" t="s">
        <v>8</v>
      </c>
      <c r="W567" s="20" t="s">
        <v>598</v>
      </c>
      <c r="X567" s="9" t="s">
        <v>644</v>
      </c>
    </row>
    <row r="568" spans="1:24" ht="18.95" hidden="1" customHeight="1" x14ac:dyDescent="0.25">
      <c r="A568" s="19">
        <v>9919</v>
      </c>
      <c r="B568" s="38">
        <v>806122</v>
      </c>
      <c r="C568" s="31">
        <v>18619</v>
      </c>
      <c r="D568" s="199">
        <v>2812</v>
      </c>
      <c r="E568" s="19" t="s">
        <v>643</v>
      </c>
      <c r="F568" s="35">
        <v>611</v>
      </c>
      <c r="G568" s="40">
        <v>610</v>
      </c>
      <c r="H568" s="40" t="s">
        <v>2383</v>
      </c>
      <c r="I568" s="35" t="s">
        <v>2648</v>
      </c>
      <c r="J568" s="187"/>
      <c r="K568" s="187"/>
      <c r="L568" s="187"/>
      <c r="M568" s="185">
        <v>-38765.42</v>
      </c>
      <c r="N568" s="174">
        <v>9919</v>
      </c>
      <c r="O568" s="174"/>
      <c r="P568" s="20" t="s">
        <v>78</v>
      </c>
      <c r="Q568" s="20" t="s">
        <v>79</v>
      </c>
      <c r="R568" s="20" t="s">
        <v>8</v>
      </c>
      <c r="S568" s="20">
        <v>10102</v>
      </c>
      <c r="T568" t="str">
        <f>VLOOKUP(S568,'Acct Unit'!D:E,2,FALSE)</f>
        <v>Admin-Ortho -TB</v>
      </c>
      <c r="U568">
        <f>VLOOKUP(S568,'Acct Unit'!D:F,3,FALSE)</f>
        <v>10</v>
      </c>
      <c r="V568" s="20" t="s">
        <v>8</v>
      </c>
      <c r="W568" s="20" t="s">
        <v>9</v>
      </c>
      <c r="X568" s="20" t="s">
        <v>646</v>
      </c>
    </row>
    <row r="569" spans="1:24" ht="18.95" hidden="1" customHeight="1" x14ac:dyDescent="0.25">
      <c r="A569" s="11">
        <v>142</v>
      </c>
      <c r="B569" s="38">
        <v>806142</v>
      </c>
      <c r="C569" s="19" t="s">
        <v>66</v>
      </c>
      <c r="D569" s="199">
        <v>2812</v>
      </c>
      <c r="E569" s="12" t="s">
        <v>711</v>
      </c>
      <c r="F569" s="35">
        <v>611</v>
      </c>
      <c r="G569" s="40">
        <v>614</v>
      </c>
      <c r="H569" s="40" t="s">
        <v>2339</v>
      </c>
      <c r="I569" s="35" t="s">
        <v>2648</v>
      </c>
      <c r="J569" s="187"/>
      <c r="K569" s="22"/>
      <c r="L569" s="22"/>
      <c r="M569" s="185">
        <v>-8225.5300000000007</v>
      </c>
      <c r="N569" s="174">
        <v>142</v>
      </c>
      <c r="O569" s="174"/>
      <c r="P569" s="20" t="s">
        <v>69</v>
      </c>
      <c r="Q569" s="20" t="s">
        <v>70</v>
      </c>
      <c r="R569" s="20" t="s">
        <v>67</v>
      </c>
      <c r="S569" s="20">
        <v>10155</v>
      </c>
      <c r="T569" t="str">
        <f>VLOOKUP(S569,'Acct Unit'!D:E,2,FALSE)</f>
        <v>Administration -MR</v>
      </c>
      <c r="U569">
        <f>VLOOKUP(S569,'Acct Unit'!D:F,3,FALSE)</f>
        <v>10</v>
      </c>
      <c r="V569" s="20" t="s">
        <v>67</v>
      </c>
      <c r="W569" s="20" t="s">
        <v>14</v>
      </c>
      <c r="X569" s="20" t="s">
        <v>68</v>
      </c>
    </row>
    <row r="570" spans="1:24" ht="18.95" hidden="1" customHeight="1" x14ac:dyDescent="0.25">
      <c r="A570" s="11">
        <v>163</v>
      </c>
      <c r="B570" s="38">
        <v>806163</v>
      </c>
      <c r="C570" s="19" t="s">
        <v>84</v>
      </c>
      <c r="D570" s="199">
        <v>2812</v>
      </c>
      <c r="E570" s="12" t="s">
        <v>715</v>
      </c>
      <c r="F570" s="35">
        <v>611</v>
      </c>
      <c r="G570" s="40">
        <v>614</v>
      </c>
      <c r="H570" s="40" t="s">
        <v>2339</v>
      </c>
      <c r="I570" s="35" t="s">
        <v>2648</v>
      </c>
      <c r="J570" s="187"/>
      <c r="K570" s="22"/>
      <c r="L570" s="22"/>
      <c r="M570" s="185">
        <v>-38322.239999999998</v>
      </c>
      <c r="N570" s="174">
        <v>163</v>
      </c>
      <c r="O570" s="174"/>
      <c r="P570" s="20" t="s">
        <v>69</v>
      </c>
      <c r="Q570" s="20" t="s">
        <v>70</v>
      </c>
      <c r="R570" s="20" t="s">
        <v>67</v>
      </c>
      <c r="S570" s="20">
        <v>10155</v>
      </c>
      <c r="T570" t="str">
        <f>VLOOKUP(S570,'Acct Unit'!D:E,2,FALSE)</f>
        <v>Administration -MR</v>
      </c>
      <c r="U570">
        <f>VLOOKUP(S570,'Acct Unit'!D:F,3,FALSE)</f>
        <v>10</v>
      </c>
      <c r="V570" s="20" t="s">
        <v>67</v>
      </c>
      <c r="W570" s="20" t="s">
        <v>14</v>
      </c>
      <c r="X570" s="20" t="s">
        <v>85</v>
      </c>
    </row>
    <row r="571" spans="1:24" ht="18.95" hidden="1" customHeight="1" x14ac:dyDescent="0.25">
      <c r="A571" s="11">
        <v>177</v>
      </c>
      <c r="B571" s="38">
        <v>806177</v>
      </c>
      <c r="C571" s="19" t="s">
        <v>99</v>
      </c>
      <c r="D571" s="199">
        <v>2812</v>
      </c>
      <c r="E571" s="12" t="s">
        <v>719</v>
      </c>
      <c r="F571" s="35">
        <v>611</v>
      </c>
      <c r="G571" s="40">
        <v>614</v>
      </c>
      <c r="H571" s="40" t="s">
        <v>2339</v>
      </c>
      <c r="I571" s="35" t="s">
        <v>2648</v>
      </c>
      <c r="J571" s="187"/>
      <c r="K571" s="22"/>
      <c r="L571" s="22"/>
      <c r="M571" s="185">
        <v>-115604.28</v>
      </c>
      <c r="N571" s="174">
        <v>177</v>
      </c>
      <c r="O571" s="174"/>
      <c r="P571" s="20" t="s">
        <v>69</v>
      </c>
      <c r="Q571" s="20" t="s">
        <v>70</v>
      </c>
      <c r="R571" s="20" t="s">
        <v>67</v>
      </c>
      <c r="S571" s="20">
        <v>10155</v>
      </c>
      <c r="T571" t="str">
        <f>VLOOKUP(S571,'Acct Unit'!D:E,2,FALSE)</f>
        <v>Administration -MR</v>
      </c>
      <c r="U571">
        <f>VLOOKUP(S571,'Acct Unit'!D:F,3,FALSE)</f>
        <v>10</v>
      </c>
      <c r="V571" s="20" t="s">
        <v>67</v>
      </c>
      <c r="W571" s="20" t="s">
        <v>14</v>
      </c>
      <c r="X571" s="20" t="s">
        <v>100</v>
      </c>
    </row>
    <row r="572" spans="1:24" ht="18.95" hidden="1" customHeight="1" x14ac:dyDescent="0.25">
      <c r="A572" s="11">
        <v>201</v>
      </c>
      <c r="B572" s="38">
        <v>806201</v>
      </c>
      <c r="C572" s="19" t="s">
        <v>122</v>
      </c>
      <c r="D572" s="199">
        <v>2812</v>
      </c>
      <c r="E572" s="12" t="s">
        <v>123</v>
      </c>
      <c r="F572" s="35">
        <v>611</v>
      </c>
      <c r="G572" s="40">
        <v>614</v>
      </c>
      <c r="H572" s="40" t="s">
        <v>2339</v>
      </c>
      <c r="I572" s="35" t="s">
        <v>2648</v>
      </c>
      <c r="J572" s="187"/>
      <c r="K572" s="22"/>
      <c r="L572" s="22"/>
      <c r="M572" s="185">
        <v>-46844.93</v>
      </c>
      <c r="N572" s="174">
        <v>201</v>
      </c>
      <c r="O572" s="174"/>
      <c r="P572" s="20" t="s">
        <v>69</v>
      </c>
      <c r="Q572" s="20" t="s">
        <v>70</v>
      </c>
      <c r="R572" s="20" t="s">
        <v>67</v>
      </c>
      <c r="S572" s="20">
        <v>10155</v>
      </c>
      <c r="T572" t="str">
        <f>VLOOKUP(S572,'Acct Unit'!D:E,2,FALSE)</f>
        <v>Administration -MR</v>
      </c>
      <c r="U572">
        <f>VLOOKUP(S572,'Acct Unit'!D:F,3,FALSE)</f>
        <v>10</v>
      </c>
      <c r="V572" s="20" t="s">
        <v>67</v>
      </c>
      <c r="W572" s="20" t="s">
        <v>14</v>
      </c>
      <c r="X572" s="20" t="s">
        <v>124</v>
      </c>
    </row>
    <row r="573" spans="1:24" ht="18.95" hidden="1" customHeight="1" x14ac:dyDescent="0.25">
      <c r="A573" s="11">
        <v>240</v>
      </c>
      <c r="B573" s="38">
        <v>806240</v>
      </c>
      <c r="C573" s="19" t="s">
        <v>162</v>
      </c>
      <c r="D573" s="199">
        <v>2812</v>
      </c>
      <c r="E573" s="12" t="s">
        <v>658</v>
      </c>
      <c r="F573" s="35">
        <v>611</v>
      </c>
      <c r="G573" s="40">
        <v>614</v>
      </c>
      <c r="H573" s="40" t="s">
        <v>2339</v>
      </c>
      <c r="I573" s="35" t="s">
        <v>2648</v>
      </c>
      <c r="J573" s="187"/>
      <c r="K573" s="184"/>
      <c r="L573" s="184"/>
      <c r="M573" s="185">
        <v>-105168.93</v>
      </c>
      <c r="N573" s="174">
        <v>240</v>
      </c>
      <c r="O573" s="174"/>
      <c r="P573" s="20" t="s">
        <v>164</v>
      </c>
      <c r="Q573" s="20" t="s">
        <v>165</v>
      </c>
      <c r="R573" s="20" t="s">
        <v>67</v>
      </c>
      <c r="S573" s="20">
        <v>10155</v>
      </c>
      <c r="T573" t="str">
        <f>VLOOKUP(S573,'Acct Unit'!D:E,2,FALSE)</f>
        <v>Administration -MR</v>
      </c>
      <c r="U573">
        <f>VLOOKUP(S573,'Acct Unit'!D:F,3,FALSE)</f>
        <v>10</v>
      </c>
      <c r="V573" s="20" t="s">
        <v>67</v>
      </c>
      <c r="W573" s="20" t="s">
        <v>14</v>
      </c>
      <c r="X573" s="20" t="s">
        <v>163</v>
      </c>
    </row>
    <row r="574" spans="1:24" ht="18.95" hidden="1" customHeight="1" x14ac:dyDescent="0.25">
      <c r="A574" s="11">
        <v>420</v>
      </c>
      <c r="B574" s="38">
        <v>806420</v>
      </c>
      <c r="C574" s="19" t="s">
        <v>265</v>
      </c>
      <c r="D574" s="199">
        <v>2812</v>
      </c>
      <c r="E574" s="12" t="s">
        <v>266</v>
      </c>
      <c r="F574" s="35">
        <v>611</v>
      </c>
      <c r="G574" s="40">
        <v>614</v>
      </c>
      <c r="H574" s="40" t="s">
        <v>2339</v>
      </c>
      <c r="I574" s="35" t="s">
        <v>2648</v>
      </c>
      <c r="J574" s="187"/>
      <c r="K574" s="187"/>
      <c r="L574" s="187"/>
      <c r="M574" s="185">
        <v>-6967.29</v>
      </c>
      <c r="N574" s="174">
        <v>420</v>
      </c>
      <c r="O574" s="174"/>
      <c r="P574" s="20" t="s">
        <v>69</v>
      </c>
      <c r="Q574" s="20" t="s">
        <v>70</v>
      </c>
      <c r="R574" s="20" t="s">
        <v>67</v>
      </c>
      <c r="S574" s="20">
        <v>10155</v>
      </c>
      <c r="T574" t="str">
        <f>VLOOKUP(S574,'Acct Unit'!D:E,2,FALSE)</f>
        <v>Administration -MR</v>
      </c>
      <c r="U574">
        <f>VLOOKUP(S574,'Acct Unit'!D:F,3,FALSE)</f>
        <v>10</v>
      </c>
      <c r="V574" s="20" t="s">
        <v>67</v>
      </c>
      <c r="W574" s="20" t="s">
        <v>14</v>
      </c>
      <c r="X574" s="20" t="s">
        <v>267</v>
      </c>
    </row>
    <row r="575" spans="1:24" ht="18.95" hidden="1" customHeight="1" x14ac:dyDescent="0.25">
      <c r="A575" s="11">
        <v>476</v>
      </c>
      <c r="B575" s="38">
        <v>806476</v>
      </c>
      <c r="C575" s="19" t="s">
        <v>412</v>
      </c>
      <c r="D575" s="199">
        <v>2812</v>
      </c>
      <c r="E575" s="12" t="s">
        <v>779</v>
      </c>
      <c r="F575" s="35">
        <v>611</v>
      </c>
      <c r="G575" s="40">
        <v>614</v>
      </c>
      <c r="H575" s="40" t="s">
        <v>2339</v>
      </c>
      <c r="I575" s="35" t="s">
        <v>2648</v>
      </c>
      <c r="J575" s="187"/>
      <c r="K575" s="187"/>
      <c r="L575" s="187"/>
      <c r="M575" s="185">
        <v>-32661.54</v>
      </c>
      <c r="N575" s="174">
        <v>476</v>
      </c>
      <c r="O575" s="174"/>
      <c r="P575" s="20" t="s">
        <v>69</v>
      </c>
      <c r="Q575" s="20" t="s">
        <v>70</v>
      </c>
      <c r="R575" s="20" t="s">
        <v>67</v>
      </c>
      <c r="S575" s="20">
        <v>10155</v>
      </c>
      <c r="T575" t="str">
        <f>VLOOKUP(S575,'Acct Unit'!D:E,2,FALSE)</f>
        <v>Administration -MR</v>
      </c>
      <c r="U575">
        <f>VLOOKUP(S575,'Acct Unit'!D:F,3,FALSE)</f>
        <v>10</v>
      </c>
      <c r="V575" s="20" t="s">
        <v>67</v>
      </c>
      <c r="W575" s="20" t="s">
        <v>14</v>
      </c>
      <c r="X575" s="20" t="s">
        <v>413</v>
      </c>
    </row>
    <row r="576" spans="1:24" ht="18.95" hidden="1" customHeight="1" x14ac:dyDescent="0.25">
      <c r="A576" s="11">
        <v>484</v>
      </c>
      <c r="B576" s="38">
        <v>806484</v>
      </c>
      <c r="C576" s="19" t="s">
        <v>418</v>
      </c>
      <c r="D576" s="199">
        <v>2812</v>
      </c>
      <c r="E576" s="12" t="s">
        <v>781</v>
      </c>
      <c r="F576" s="35">
        <v>611</v>
      </c>
      <c r="G576" s="40">
        <v>614</v>
      </c>
      <c r="H576" s="40" t="s">
        <v>2339</v>
      </c>
      <c r="I576" s="35" t="s">
        <v>2648</v>
      </c>
      <c r="J576" s="187"/>
      <c r="K576" s="187"/>
      <c r="L576" s="187"/>
      <c r="M576" s="185">
        <v>-6943.93</v>
      </c>
      <c r="N576" s="174">
        <v>484</v>
      </c>
      <c r="O576" s="174"/>
      <c r="P576" s="20" t="s">
        <v>69</v>
      </c>
      <c r="Q576" s="20" t="s">
        <v>70</v>
      </c>
      <c r="R576" s="20" t="s">
        <v>67</v>
      </c>
      <c r="S576" s="20">
        <v>10155</v>
      </c>
      <c r="T576" t="str">
        <f>VLOOKUP(S576,'Acct Unit'!D:E,2,FALSE)</f>
        <v>Administration -MR</v>
      </c>
      <c r="U576">
        <f>VLOOKUP(S576,'Acct Unit'!D:F,3,FALSE)</f>
        <v>10</v>
      </c>
      <c r="V576" s="20" t="s">
        <v>67</v>
      </c>
      <c r="W576" s="20" t="s">
        <v>14</v>
      </c>
      <c r="X576" s="20" t="s">
        <v>110</v>
      </c>
    </row>
    <row r="577" spans="1:24" ht="18.95" hidden="1" customHeight="1" x14ac:dyDescent="0.25">
      <c r="A577" s="11">
        <v>596</v>
      </c>
      <c r="B577" s="38">
        <v>806596</v>
      </c>
      <c r="C577" s="19" t="s">
        <v>491</v>
      </c>
      <c r="D577" s="199">
        <v>2812</v>
      </c>
      <c r="E577" s="12" t="s">
        <v>806</v>
      </c>
      <c r="F577" s="35">
        <v>611</v>
      </c>
      <c r="G577" s="40">
        <v>614</v>
      </c>
      <c r="H577" s="40" t="s">
        <v>2339</v>
      </c>
      <c r="I577" s="35" t="s">
        <v>2648</v>
      </c>
      <c r="J577" s="187"/>
      <c r="K577" s="187"/>
      <c r="L577" s="187"/>
      <c r="M577" s="185">
        <v>-154935.48000000001</v>
      </c>
      <c r="N577" s="174">
        <v>596</v>
      </c>
      <c r="O577" s="174"/>
      <c r="P577" s="20" t="s">
        <v>67</v>
      </c>
      <c r="Q577" s="20" t="s">
        <v>70</v>
      </c>
      <c r="R577" s="20" t="s">
        <v>67</v>
      </c>
      <c r="S577" s="20">
        <v>10155</v>
      </c>
      <c r="T577" t="str">
        <f>VLOOKUP(S577,'Acct Unit'!D:E,2,FALSE)</f>
        <v>Administration -MR</v>
      </c>
      <c r="U577">
        <f>VLOOKUP(S577,'Acct Unit'!D:F,3,FALSE)</f>
        <v>10</v>
      </c>
      <c r="V577" s="20" t="s">
        <v>67</v>
      </c>
      <c r="W577" s="20" t="s">
        <v>14</v>
      </c>
      <c r="X577" s="20" t="s">
        <v>492</v>
      </c>
    </row>
    <row r="578" spans="1:24" ht="18.95" hidden="1" customHeight="1" x14ac:dyDescent="0.25">
      <c r="A578" s="27">
        <v>638</v>
      </c>
      <c r="B578" s="38">
        <v>806638</v>
      </c>
      <c r="C578" s="19" t="s">
        <v>527</v>
      </c>
      <c r="D578" s="199">
        <v>2812</v>
      </c>
      <c r="E578" s="13" t="s">
        <v>528</v>
      </c>
      <c r="F578" s="35">
        <v>611</v>
      </c>
      <c r="G578" s="40">
        <v>614</v>
      </c>
      <c r="H578" s="40" t="s">
        <v>2339</v>
      </c>
      <c r="I578" s="35" t="s">
        <v>2648</v>
      </c>
      <c r="J578" s="187"/>
      <c r="K578" s="187"/>
      <c r="L578" s="187"/>
      <c r="M578" s="185">
        <v>-16034.7</v>
      </c>
      <c r="N578" s="174">
        <v>638</v>
      </c>
      <c r="O578" s="174"/>
      <c r="P578" s="20" t="s">
        <v>530</v>
      </c>
      <c r="Q578" s="20" t="s">
        <v>531</v>
      </c>
      <c r="R578" s="20" t="s">
        <v>67</v>
      </c>
      <c r="S578" s="20">
        <v>10155</v>
      </c>
      <c r="T578" t="str">
        <f>VLOOKUP(S578,'Acct Unit'!D:E,2,FALSE)</f>
        <v>Administration -MR</v>
      </c>
      <c r="U578">
        <f>VLOOKUP(S578,'Acct Unit'!D:F,3,FALSE)</f>
        <v>10</v>
      </c>
      <c r="V578" s="20" t="s">
        <v>67</v>
      </c>
      <c r="W578" s="20" t="s">
        <v>14</v>
      </c>
      <c r="X578" s="20" t="s">
        <v>529</v>
      </c>
    </row>
    <row r="579" spans="1:24" ht="18.95" hidden="1" customHeight="1" x14ac:dyDescent="0.25">
      <c r="A579" s="11">
        <v>994</v>
      </c>
      <c r="B579" s="38">
        <v>806994</v>
      </c>
      <c r="C579" s="19" t="s">
        <v>593</v>
      </c>
      <c r="D579" s="199">
        <v>2812</v>
      </c>
      <c r="E579" s="12" t="s">
        <v>594</v>
      </c>
      <c r="F579" s="35">
        <v>611</v>
      </c>
      <c r="G579" s="40">
        <v>614</v>
      </c>
      <c r="H579" s="40" t="s">
        <v>2339</v>
      </c>
      <c r="I579" s="35" t="s">
        <v>2648</v>
      </c>
      <c r="J579" s="187"/>
      <c r="K579" s="187"/>
      <c r="L579" s="187"/>
      <c r="M579" s="185">
        <v>-20890.419999999998</v>
      </c>
      <c r="N579" s="174">
        <v>994</v>
      </c>
      <c r="O579" s="174"/>
      <c r="P579" s="20" t="s">
        <v>67</v>
      </c>
      <c r="Q579" s="20" t="s">
        <v>70</v>
      </c>
      <c r="R579" s="20" t="s">
        <v>67</v>
      </c>
      <c r="S579" s="20">
        <v>10155</v>
      </c>
      <c r="T579" t="str">
        <f>VLOOKUP(S579,'Acct Unit'!D:E,2,FALSE)</f>
        <v>Administration -MR</v>
      </c>
      <c r="U579">
        <f>VLOOKUP(S579,'Acct Unit'!D:F,3,FALSE)</f>
        <v>10</v>
      </c>
      <c r="V579" s="20" t="s">
        <v>67</v>
      </c>
      <c r="W579" s="20" t="s">
        <v>14</v>
      </c>
      <c r="X579" s="20" t="s">
        <v>292</v>
      </c>
    </row>
    <row r="580" spans="1:24" ht="18.95" hidden="1" customHeight="1" x14ac:dyDescent="0.25">
      <c r="A580" s="11">
        <v>4601</v>
      </c>
      <c r="B580" s="38">
        <v>806001</v>
      </c>
      <c r="C580" s="19" t="s">
        <v>291</v>
      </c>
      <c r="D580" s="199">
        <v>2812</v>
      </c>
      <c r="E580" s="12" t="s">
        <v>841</v>
      </c>
      <c r="F580" s="35">
        <v>611</v>
      </c>
      <c r="G580" s="40">
        <v>614</v>
      </c>
      <c r="H580" s="40" t="s">
        <v>2339</v>
      </c>
      <c r="I580" s="35" t="s">
        <v>2648</v>
      </c>
      <c r="J580" s="187"/>
      <c r="K580" s="187"/>
      <c r="L580" s="187"/>
      <c r="M580" s="185">
        <v>-46328.04</v>
      </c>
      <c r="N580" s="174">
        <v>4601</v>
      </c>
      <c r="O580" s="174"/>
      <c r="P580" s="20" t="s">
        <v>69</v>
      </c>
      <c r="Q580" s="20" t="s">
        <v>70</v>
      </c>
      <c r="R580" s="20" t="s">
        <v>67</v>
      </c>
      <c r="S580" s="20">
        <v>10155</v>
      </c>
      <c r="T580" t="str">
        <f>VLOOKUP(S580,'Acct Unit'!D:E,2,FALSE)</f>
        <v>Administration -MR</v>
      </c>
      <c r="U580">
        <f>VLOOKUP(S580,'Acct Unit'!D:F,3,FALSE)</f>
        <v>10</v>
      </c>
      <c r="V580" s="20" t="s">
        <v>67</v>
      </c>
      <c r="W580" s="20" t="s">
        <v>14</v>
      </c>
      <c r="X580" s="20" t="s">
        <v>294</v>
      </c>
    </row>
    <row r="581" spans="1:24" ht="18.95" hidden="1" customHeight="1" x14ac:dyDescent="0.25">
      <c r="A581" s="11">
        <v>4602</v>
      </c>
      <c r="B581" s="38">
        <v>806002</v>
      </c>
      <c r="C581" s="19" t="s">
        <v>293</v>
      </c>
      <c r="D581" s="199">
        <v>2812</v>
      </c>
      <c r="E581" s="12" t="s">
        <v>842</v>
      </c>
      <c r="F581" s="35">
        <v>611</v>
      </c>
      <c r="G581" s="40">
        <v>614</v>
      </c>
      <c r="H581" s="40" t="s">
        <v>2339</v>
      </c>
      <c r="I581" s="35" t="s">
        <v>2648</v>
      </c>
      <c r="J581" s="187"/>
      <c r="K581" s="187"/>
      <c r="L581" s="187"/>
      <c r="M581" s="185">
        <v>-118892.98</v>
      </c>
      <c r="N581" s="174">
        <v>4602</v>
      </c>
      <c r="O581" s="174"/>
      <c r="P581" s="20" t="s">
        <v>69</v>
      </c>
      <c r="Q581" s="20" t="s">
        <v>70</v>
      </c>
      <c r="R581" s="20" t="s">
        <v>67</v>
      </c>
      <c r="S581" s="20">
        <v>10155</v>
      </c>
      <c r="T581" t="str">
        <f>VLOOKUP(S581,'Acct Unit'!D:E,2,FALSE)</f>
        <v>Administration -MR</v>
      </c>
      <c r="U581">
        <f>VLOOKUP(S581,'Acct Unit'!D:F,3,FALSE)</f>
        <v>10</v>
      </c>
      <c r="V581" s="20" t="s">
        <v>67</v>
      </c>
      <c r="W581" s="20" t="s">
        <v>14</v>
      </c>
      <c r="X581" s="20" t="s">
        <v>296</v>
      </c>
    </row>
    <row r="582" spans="1:24" ht="18.95" hidden="1" customHeight="1" x14ac:dyDescent="0.25">
      <c r="A582" s="11">
        <v>4605</v>
      </c>
      <c r="B582" s="38">
        <v>806003</v>
      </c>
      <c r="C582" s="19" t="s">
        <v>295</v>
      </c>
      <c r="D582" s="199">
        <v>2812</v>
      </c>
      <c r="E582" s="12" t="s">
        <v>843</v>
      </c>
      <c r="F582" s="35">
        <v>611</v>
      </c>
      <c r="G582" s="40">
        <v>614</v>
      </c>
      <c r="H582" s="40" t="s">
        <v>2339</v>
      </c>
      <c r="I582" s="35" t="s">
        <v>2648</v>
      </c>
      <c r="J582" s="187"/>
      <c r="K582" s="187"/>
      <c r="L582" s="187"/>
      <c r="M582" s="185">
        <v>-20054.060000000001</v>
      </c>
      <c r="N582" s="174">
        <v>4605</v>
      </c>
      <c r="O582" s="174"/>
      <c r="P582" s="20" t="s">
        <v>69</v>
      </c>
      <c r="Q582" s="20" t="s">
        <v>70</v>
      </c>
      <c r="R582" s="20" t="s">
        <v>67</v>
      </c>
      <c r="S582" s="20">
        <v>10155</v>
      </c>
      <c r="T582" t="str">
        <f>VLOOKUP(S582,'Acct Unit'!D:E,2,FALSE)</f>
        <v>Administration -MR</v>
      </c>
      <c r="U582">
        <f>VLOOKUP(S582,'Acct Unit'!D:F,3,FALSE)</f>
        <v>10</v>
      </c>
      <c r="V582" s="20" t="s">
        <v>67</v>
      </c>
      <c r="W582" s="20" t="s">
        <v>14</v>
      </c>
      <c r="X582" s="20" t="s">
        <v>298</v>
      </c>
    </row>
    <row r="583" spans="1:24" ht="18.95" hidden="1" customHeight="1" x14ac:dyDescent="0.25">
      <c r="A583" s="11">
        <v>4607</v>
      </c>
      <c r="B583" s="38">
        <v>806004</v>
      </c>
      <c r="C583" s="19" t="s">
        <v>297</v>
      </c>
      <c r="D583" s="199">
        <v>2812</v>
      </c>
      <c r="E583" s="12" t="s">
        <v>844</v>
      </c>
      <c r="F583" s="35">
        <v>611</v>
      </c>
      <c r="G583" s="40">
        <v>614</v>
      </c>
      <c r="H583" s="40" t="s">
        <v>2339</v>
      </c>
      <c r="I583" s="35" t="s">
        <v>2648</v>
      </c>
      <c r="J583" s="187"/>
      <c r="K583" s="187"/>
      <c r="L583" s="187"/>
      <c r="M583" s="185">
        <v>-126250.87</v>
      </c>
      <c r="N583" s="174">
        <v>4607</v>
      </c>
      <c r="O583" s="174"/>
      <c r="P583" s="20" t="s">
        <v>69</v>
      </c>
      <c r="Q583" s="20" t="s">
        <v>70</v>
      </c>
      <c r="R583" s="20" t="s">
        <v>67</v>
      </c>
      <c r="S583" s="20">
        <v>10155</v>
      </c>
      <c r="T583" t="str">
        <f>VLOOKUP(S583,'Acct Unit'!D:E,2,FALSE)</f>
        <v>Administration -MR</v>
      </c>
      <c r="U583">
        <f>VLOOKUP(S583,'Acct Unit'!D:F,3,FALSE)</f>
        <v>10</v>
      </c>
      <c r="V583" s="20" t="s">
        <v>67</v>
      </c>
      <c r="W583" s="20" t="s">
        <v>14</v>
      </c>
      <c r="X583" s="20" t="s">
        <v>300</v>
      </c>
    </row>
    <row r="584" spans="1:24" ht="18.95" hidden="1" customHeight="1" x14ac:dyDescent="0.25">
      <c r="A584" s="27">
        <v>4616</v>
      </c>
      <c r="B584" s="38">
        <v>806006</v>
      </c>
      <c r="C584" s="19" t="s">
        <v>301</v>
      </c>
      <c r="D584" s="199">
        <v>2812</v>
      </c>
      <c r="E584" s="13" t="s">
        <v>846</v>
      </c>
      <c r="F584" s="35">
        <v>611</v>
      </c>
      <c r="G584" s="40">
        <v>614</v>
      </c>
      <c r="H584" s="40" t="s">
        <v>2339</v>
      </c>
      <c r="I584" s="35" t="s">
        <v>2648</v>
      </c>
      <c r="J584" s="187"/>
      <c r="K584" s="187"/>
      <c r="L584" s="187"/>
      <c r="M584" s="185">
        <v>48133.279999999999</v>
      </c>
      <c r="N584" s="174">
        <v>4616</v>
      </c>
      <c r="O584" s="174"/>
      <c r="P584" s="20" t="s">
        <v>69</v>
      </c>
      <c r="Q584" s="20" t="s">
        <v>70</v>
      </c>
      <c r="R584" s="20" t="s">
        <v>67</v>
      </c>
      <c r="S584" s="20">
        <v>10155</v>
      </c>
      <c r="T584" t="str">
        <f>VLOOKUP(S584,'Acct Unit'!D:E,2,FALSE)</f>
        <v>Administration -MR</v>
      </c>
      <c r="U584">
        <f>VLOOKUP(S584,'Acct Unit'!D:F,3,FALSE)</f>
        <v>10</v>
      </c>
      <c r="V584" s="20" t="s">
        <v>67</v>
      </c>
      <c r="W584" s="20" t="s">
        <v>14</v>
      </c>
      <c r="X584" s="20" t="s">
        <v>303</v>
      </c>
    </row>
    <row r="585" spans="1:24" ht="18.95" hidden="1" customHeight="1" x14ac:dyDescent="0.25">
      <c r="A585" s="27">
        <v>4619</v>
      </c>
      <c r="B585" s="38">
        <v>806007</v>
      </c>
      <c r="C585" s="19" t="s">
        <v>302</v>
      </c>
      <c r="D585" s="199">
        <v>2812</v>
      </c>
      <c r="E585" s="13" t="s">
        <v>847</v>
      </c>
      <c r="F585" s="35">
        <v>611</v>
      </c>
      <c r="G585" s="40">
        <v>614</v>
      </c>
      <c r="H585" s="40" t="s">
        <v>2339</v>
      </c>
      <c r="I585" s="35" t="s">
        <v>2648</v>
      </c>
      <c r="J585" s="187"/>
      <c r="K585" s="187"/>
      <c r="L585" s="187"/>
      <c r="M585" s="185">
        <v>-174433.14</v>
      </c>
      <c r="N585" s="174">
        <v>4619</v>
      </c>
      <c r="O585" s="174"/>
      <c r="P585" s="20" t="s">
        <v>69</v>
      </c>
      <c r="Q585" s="20" t="s">
        <v>70</v>
      </c>
      <c r="R585" s="20" t="s">
        <v>67</v>
      </c>
      <c r="S585" s="20">
        <v>24434</v>
      </c>
      <c r="T585" t="str">
        <f>VLOOKUP(S585,'Acct Unit'!D:E,2,FALSE)</f>
        <v>Moss Research Core-RE</v>
      </c>
      <c r="U585">
        <f>VLOOKUP(S585,'Acct Unit'!D:F,3,FALSE)</f>
        <v>10</v>
      </c>
      <c r="V585" s="20" t="s">
        <v>67</v>
      </c>
      <c r="W585" s="20" t="s">
        <v>14</v>
      </c>
      <c r="X585" s="20" t="s">
        <v>307</v>
      </c>
    </row>
    <row r="586" spans="1:24" ht="18.95" hidden="1" customHeight="1" x14ac:dyDescent="0.25">
      <c r="A586" s="11">
        <v>4623</v>
      </c>
      <c r="B586" s="38">
        <v>806009</v>
      </c>
      <c r="C586" s="19" t="s">
        <v>310</v>
      </c>
      <c r="D586" s="199">
        <v>2812</v>
      </c>
      <c r="E586" s="12" t="s">
        <v>673</v>
      </c>
      <c r="F586" s="35">
        <v>611</v>
      </c>
      <c r="G586" s="40">
        <v>614</v>
      </c>
      <c r="H586" s="40" t="s">
        <v>2339</v>
      </c>
      <c r="I586" s="35" t="s">
        <v>2648</v>
      </c>
      <c r="J586" s="187"/>
      <c r="K586" s="187"/>
      <c r="L586" s="187"/>
      <c r="M586" s="185">
        <v>-33268.32</v>
      </c>
      <c r="N586" s="174">
        <v>4623</v>
      </c>
      <c r="O586" s="174"/>
      <c r="P586" s="20" t="s">
        <v>312</v>
      </c>
      <c r="Q586" s="20" t="s">
        <v>70</v>
      </c>
      <c r="R586" s="20" t="s">
        <v>67</v>
      </c>
      <c r="S586" s="20">
        <v>10155</v>
      </c>
      <c r="T586" t="str">
        <f>VLOOKUP(S586,'Acct Unit'!D:E,2,FALSE)</f>
        <v>Administration -MR</v>
      </c>
      <c r="U586">
        <f>VLOOKUP(S586,'Acct Unit'!D:F,3,FALSE)</f>
        <v>10</v>
      </c>
      <c r="V586" s="20" t="s">
        <v>67</v>
      </c>
      <c r="W586" s="20" t="s">
        <v>14</v>
      </c>
      <c r="X586" s="20" t="s">
        <v>318</v>
      </c>
    </row>
    <row r="587" spans="1:24" ht="18.95" hidden="1" customHeight="1" x14ac:dyDescent="0.25">
      <c r="A587" s="27">
        <v>4633</v>
      </c>
      <c r="B587" s="38">
        <v>806010</v>
      </c>
      <c r="C587" s="19" t="s">
        <v>317</v>
      </c>
      <c r="D587" s="199">
        <v>2812</v>
      </c>
      <c r="E587" s="13" t="s">
        <v>848</v>
      </c>
      <c r="F587" s="35">
        <v>611</v>
      </c>
      <c r="G587" s="40">
        <v>614</v>
      </c>
      <c r="H587" s="40" t="s">
        <v>2339</v>
      </c>
      <c r="I587" s="35" t="s">
        <v>2648</v>
      </c>
      <c r="J587" s="187"/>
      <c r="K587" s="187"/>
      <c r="L587" s="187"/>
      <c r="M587" s="185">
        <v>-230153.93</v>
      </c>
      <c r="N587" s="174">
        <v>4633</v>
      </c>
      <c r="O587" s="174"/>
      <c r="P587" s="20" t="s">
        <v>69</v>
      </c>
      <c r="Q587" s="20" t="s">
        <v>70</v>
      </c>
      <c r="R587" s="20" t="s">
        <v>67</v>
      </c>
      <c r="S587" s="20">
        <v>10155</v>
      </c>
      <c r="T587" t="str">
        <f>VLOOKUP(S587,'Acct Unit'!D:E,2,FALSE)</f>
        <v>Administration -MR</v>
      </c>
      <c r="U587">
        <f>VLOOKUP(S587,'Acct Unit'!D:F,3,FALSE)</f>
        <v>10</v>
      </c>
      <c r="V587" s="20" t="s">
        <v>67</v>
      </c>
      <c r="W587" s="20" t="s">
        <v>14</v>
      </c>
      <c r="X587" s="20" t="s">
        <v>321</v>
      </c>
    </row>
    <row r="588" spans="1:24" ht="18.95" hidden="1" customHeight="1" x14ac:dyDescent="0.25">
      <c r="A588" s="27">
        <v>4635</v>
      </c>
      <c r="B588" s="38">
        <v>806011</v>
      </c>
      <c r="C588" s="19" t="s">
        <v>319</v>
      </c>
      <c r="D588" s="199">
        <v>2812</v>
      </c>
      <c r="E588" s="13" t="s">
        <v>674</v>
      </c>
      <c r="F588" s="35">
        <v>611</v>
      </c>
      <c r="G588" s="40">
        <v>614</v>
      </c>
      <c r="H588" s="40" t="s">
        <v>2339</v>
      </c>
      <c r="I588" s="35" t="s">
        <v>2648</v>
      </c>
      <c r="J588" s="187"/>
      <c r="K588" s="187"/>
      <c r="L588" s="187"/>
      <c r="M588" s="185">
        <v>-11088.12</v>
      </c>
      <c r="N588" s="174">
        <v>4635</v>
      </c>
      <c r="O588" s="174"/>
      <c r="P588" s="20" t="s">
        <v>320</v>
      </c>
      <c r="Q588" s="20" t="s">
        <v>70</v>
      </c>
      <c r="R588" s="20" t="s">
        <v>67</v>
      </c>
      <c r="S588" s="20">
        <v>10155</v>
      </c>
      <c r="T588" t="str">
        <f>VLOOKUP(S588,'Acct Unit'!D:E,2,FALSE)</f>
        <v>Administration -MR</v>
      </c>
      <c r="U588">
        <f>VLOOKUP(S588,'Acct Unit'!D:F,3,FALSE)</f>
        <v>10</v>
      </c>
      <c r="V588" s="20" t="s">
        <v>67</v>
      </c>
      <c r="W588" s="20" t="s">
        <v>14</v>
      </c>
      <c r="X588" s="20" t="s">
        <v>323</v>
      </c>
    </row>
    <row r="589" spans="1:24" ht="18.95" hidden="1" customHeight="1" x14ac:dyDescent="0.25">
      <c r="A589" s="27">
        <v>4639</v>
      </c>
      <c r="B589" s="38">
        <v>806012</v>
      </c>
      <c r="C589" s="19" t="s">
        <v>322</v>
      </c>
      <c r="D589" s="199">
        <v>2812</v>
      </c>
      <c r="E589" s="13" t="s">
        <v>849</v>
      </c>
      <c r="F589" s="35">
        <v>611</v>
      </c>
      <c r="G589" s="40">
        <v>614</v>
      </c>
      <c r="H589" s="40" t="s">
        <v>2339</v>
      </c>
      <c r="I589" s="35" t="s">
        <v>2648</v>
      </c>
      <c r="J589" s="187"/>
      <c r="K589" s="187"/>
      <c r="L589" s="187"/>
      <c r="M589" s="185">
        <v>-53924.22</v>
      </c>
      <c r="N589" s="174">
        <v>4639</v>
      </c>
      <c r="O589" s="174"/>
      <c r="P589" s="20" t="s">
        <v>69</v>
      </c>
      <c r="Q589" s="20" t="s">
        <v>70</v>
      </c>
      <c r="R589" s="20" t="s">
        <v>67</v>
      </c>
      <c r="S589" s="20">
        <v>10155</v>
      </c>
      <c r="T589" t="str">
        <f>VLOOKUP(S589,'Acct Unit'!D:E,2,FALSE)</f>
        <v>Administration -MR</v>
      </c>
      <c r="U589">
        <f>VLOOKUP(S589,'Acct Unit'!D:F,3,FALSE)</f>
        <v>10</v>
      </c>
      <c r="V589" s="20" t="s">
        <v>67</v>
      </c>
      <c r="W589" s="20" t="s">
        <v>14</v>
      </c>
      <c r="X589" s="20" t="s">
        <v>325</v>
      </c>
    </row>
    <row r="590" spans="1:24" ht="18.95" hidden="1" customHeight="1" x14ac:dyDescent="0.25">
      <c r="A590" s="27">
        <v>4644</v>
      </c>
      <c r="B590" s="38">
        <v>806013</v>
      </c>
      <c r="C590" s="19" t="s">
        <v>324</v>
      </c>
      <c r="D590" s="199">
        <v>2812</v>
      </c>
      <c r="E590" s="13" t="s">
        <v>850</v>
      </c>
      <c r="F590" s="35">
        <v>611</v>
      </c>
      <c r="G590" s="40">
        <v>614</v>
      </c>
      <c r="H590" s="40" t="s">
        <v>2339</v>
      </c>
      <c r="I590" s="35" t="s">
        <v>2648</v>
      </c>
      <c r="J590" s="187"/>
      <c r="K590" s="187"/>
      <c r="L590" s="187"/>
      <c r="M590" s="185">
        <v>-2888.63</v>
      </c>
      <c r="N590" s="174">
        <v>4644</v>
      </c>
      <c r="O590" s="174"/>
      <c r="P590" s="20" t="s">
        <v>69</v>
      </c>
      <c r="Q590" s="20" t="s">
        <v>70</v>
      </c>
      <c r="R590" s="20" t="s">
        <v>67</v>
      </c>
      <c r="S590" s="20">
        <v>10155</v>
      </c>
      <c r="T590" t="str">
        <f>VLOOKUP(S590,'Acct Unit'!D:E,2,FALSE)</f>
        <v>Administration -MR</v>
      </c>
      <c r="U590">
        <f>VLOOKUP(S590,'Acct Unit'!D:F,3,FALSE)</f>
        <v>10</v>
      </c>
      <c r="V590" s="20" t="s">
        <v>67</v>
      </c>
      <c r="W590" s="20" t="s">
        <v>14</v>
      </c>
      <c r="X590" s="20" t="s">
        <v>327</v>
      </c>
    </row>
    <row r="591" spans="1:24" ht="18.95" hidden="1" customHeight="1" x14ac:dyDescent="0.25">
      <c r="A591" s="27">
        <v>4648</v>
      </c>
      <c r="B591" s="38">
        <v>806014</v>
      </c>
      <c r="C591" s="19" t="s">
        <v>326</v>
      </c>
      <c r="D591" s="199">
        <v>2812</v>
      </c>
      <c r="E591" s="13" t="s">
        <v>851</v>
      </c>
      <c r="F591" s="35">
        <v>611</v>
      </c>
      <c r="G591" s="40">
        <v>614</v>
      </c>
      <c r="H591" s="40" t="s">
        <v>2339</v>
      </c>
      <c r="I591" s="35" t="s">
        <v>2648</v>
      </c>
      <c r="J591" s="187"/>
      <c r="K591" s="187"/>
      <c r="L591" s="187"/>
      <c r="M591" s="185">
        <v>-9340.1299999999992</v>
      </c>
      <c r="N591" s="174">
        <v>4648</v>
      </c>
      <c r="O591" s="174"/>
      <c r="P591" s="20" t="s">
        <v>69</v>
      </c>
      <c r="Q591" s="20" t="s">
        <v>70</v>
      </c>
      <c r="R591" s="20" t="s">
        <v>67</v>
      </c>
      <c r="S591" s="20">
        <v>10155</v>
      </c>
      <c r="T591" t="str">
        <f>VLOOKUP(S591,'Acct Unit'!D:E,2,FALSE)</f>
        <v>Administration -MR</v>
      </c>
      <c r="U591">
        <f>VLOOKUP(S591,'Acct Unit'!D:F,3,FALSE)</f>
        <v>10</v>
      </c>
      <c r="V591" s="20" t="s">
        <v>67</v>
      </c>
      <c r="W591" s="20" t="s">
        <v>14</v>
      </c>
      <c r="X591" s="20" t="s">
        <v>329</v>
      </c>
    </row>
    <row r="592" spans="1:24" ht="18.95" hidden="1" customHeight="1" x14ac:dyDescent="0.25">
      <c r="A592" s="27">
        <v>4649</v>
      </c>
      <c r="B592" s="38">
        <v>806015</v>
      </c>
      <c r="C592" s="19" t="s">
        <v>328</v>
      </c>
      <c r="D592" s="199">
        <v>2812</v>
      </c>
      <c r="E592" s="13" t="s">
        <v>852</v>
      </c>
      <c r="F592" s="35">
        <v>611</v>
      </c>
      <c r="G592" s="40">
        <v>614</v>
      </c>
      <c r="H592" s="40" t="s">
        <v>2339</v>
      </c>
      <c r="I592" s="35" t="s">
        <v>2648</v>
      </c>
      <c r="J592" s="187"/>
      <c r="K592" s="187"/>
      <c r="L592" s="187"/>
      <c r="M592" s="185">
        <v>-34418.379999999997</v>
      </c>
      <c r="N592" s="174">
        <v>4649</v>
      </c>
      <c r="O592" s="174"/>
      <c r="P592" s="20" t="s">
        <v>69</v>
      </c>
      <c r="Q592" s="20" t="s">
        <v>70</v>
      </c>
      <c r="R592" s="20" t="s">
        <v>67</v>
      </c>
      <c r="S592" s="20">
        <v>10155</v>
      </c>
      <c r="T592" t="str">
        <f>VLOOKUP(S592,'Acct Unit'!D:E,2,FALSE)</f>
        <v>Administration -MR</v>
      </c>
      <c r="U592">
        <f>VLOOKUP(S592,'Acct Unit'!D:F,3,FALSE)</f>
        <v>10</v>
      </c>
      <c r="V592" s="20" t="s">
        <v>67</v>
      </c>
      <c r="W592" s="20" t="s">
        <v>9</v>
      </c>
      <c r="X592" s="20" t="s">
        <v>331</v>
      </c>
    </row>
    <row r="593" spans="1:24" ht="18.95" hidden="1" customHeight="1" x14ac:dyDescent="0.25">
      <c r="A593" s="27">
        <v>4651</v>
      </c>
      <c r="B593" s="38">
        <v>806016</v>
      </c>
      <c r="C593" s="19" t="s">
        <v>330</v>
      </c>
      <c r="D593" s="199">
        <v>2812</v>
      </c>
      <c r="E593" s="13" t="s">
        <v>675</v>
      </c>
      <c r="F593" s="35">
        <v>611</v>
      </c>
      <c r="G593" s="35">
        <v>614</v>
      </c>
      <c r="H593" s="35" t="s">
        <v>2339</v>
      </c>
      <c r="I593" s="35" t="s">
        <v>2648</v>
      </c>
      <c r="J593" s="187"/>
      <c r="K593" s="187"/>
      <c r="L593" s="187"/>
      <c r="M593" s="185">
        <v>-357979.14</v>
      </c>
      <c r="N593" s="174">
        <v>4651</v>
      </c>
      <c r="O593" s="174"/>
      <c r="P593" s="20" t="s">
        <v>69</v>
      </c>
      <c r="Q593" s="20" t="s">
        <v>70</v>
      </c>
      <c r="R593" s="20" t="s">
        <v>67</v>
      </c>
      <c r="S593" s="20">
        <v>10155</v>
      </c>
      <c r="T593" t="str">
        <f>VLOOKUP(S593,'Acct Unit'!D:E,2,FALSE)</f>
        <v>Administration -MR</v>
      </c>
      <c r="U593">
        <f>VLOOKUP(S593,'Acct Unit'!D:F,3,FALSE)</f>
        <v>10</v>
      </c>
      <c r="V593" s="20" t="s">
        <v>67</v>
      </c>
      <c r="W593" s="20" t="s">
        <v>14</v>
      </c>
      <c r="X593" s="20" t="s">
        <v>333</v>
      </c>
    </row>
    <row r="594" spans="1:24" ht="18.95" hidden="1" customHeight="1" x14ac:dyDescent="0.25">
      <c r="A594" s="26">
        <v>4652</v>
      </c>
      <c r="B594" s="38">
        <v>806017</v>
      </c>
      <c r="C594" s="19" t="s">
        <v>332</v>
      </c>
      <c r="D594" s="199">
        <v>2812</v>
      </c>
      <c r="E594" s="13" t="s">
        <v>853</v>
      </c>
      <c r="F594" s="35">
        <v>611</v>
      </c>
      <c r="G594" s="40">
        <v>614</v>
      </c>
      <c r="H594" s="40" t="s">
        <v>2339</v>
      </c>
      <c r="I594" s="35" t="s">
        <v>2648</v>
      </c>
      <c r="J594" s="187"/>
      <c r="K594" s="187"/>
      <c r="L594" s="187"/>
      <c r="M594" s="185">
        <v>-1384.31</v>
      </c>
      <c r="N594" s="174">
        <v>4652</v>
      </c>
      <c r="O594" s="174"/>
      <c r="P594" s="20" t="s">
        <v>69</v>
      </c>
      <c r="Q594" s="20" t="s">
        <v>70</v>
      </c>
      <c r="R594" s="20" t="s">
        <v>67</v>
      </c>
      <c r="S594" s="20">
        <v>10155</v>
      </c>
      <c r="T594" t="str">
        <f>VLOOKUP(S594,'Acct Unit'!D:E,2,FALSE)</f>
        <v>Administration -MR</v>
      </c>
      <c r="U594">
        <f>VLOOKUP(S594,'Acct Unit'!D:F,3,FALSE)</f>
        <v>10</v>
      </c>
      <c r="V594" s="20" t="s">
        <v>67</v>
      </c>
      <c r="W594" s="20" t="s">
        <v>14</v>
      </c>
      <c r="X594" s="20" t="s">
        <v>335</v>
      </c>
    </row>
    <row r="595" spans="1:24" ht="18.95" hidden="1" customHeight="1" x14ac:dyDescent="0.25">
      <c r="A595" s="26">
        <v>4653</v>
      </c>
      <c r="B595" s="38">
        <v>806018</v>
      </c>
      <c r="C595" s="19" t="s">
        <v>334</v>
      </c>
      <c r="D595" s="199">
        <v>2812</v>
      </c>
      <c r="E595" s="13" t="s">
        <v>676</v>
      </c>
      <c r="F595" s="35">
        <v>611</v>
      </c>
      <c r="G595" s="40">
        <v>614</v>
      </c>
      <c r="H595" s="40" t="s">
        <v>2339</v>
      </c>
      <c r="I595" s="35" t="s">
        <v>2648</v>
      </c>
      <c r="J595" s="187"/>
      <c r="K595" s="187"/>
      <c r="L595" s="187"/>
      <c r="M595" s="185">
        <v>-89151.28</v>
      </c>
      <c r="N595" s="174">
        <v>4653</v>
      </c>
      <c r="O595" s="174"/>
      <c r="P595" s="20" t="s">
        <v>69</v>
      </c>
      <c r="Q595" s="20" t="s">
        <v>70</v>
      </c>
      <c r="R595" s="20" t="s">
        <v>67</v>
      </c>
      <c r="S595" s="20">
        <v>10155</v>
      </c>
      <c r="T595" t="str">
        <f>VLOOKUP(S595,'Acct Unit'!D:E,2,FALSE)</f>
        <v>Administration -MR</v>
      </c>
      <c r="U595">
        <f>VLOOKUP(S595,'Acct Unit'!D:F,3,FALSE)</f>
        <v>10</v>
      </c>
      <c r="V595" s="20" t="s">
        <v>67</v>
      </c>
      <c r="W595" s="20" t="s">
        <v>9</v>
      </c>
      <c r="X595" s="20" t="s">
        <v>337</v>
      </c>
    </row>
    <row r="596" spans="1:24" ht="18.95" hidden="1" customHeight="1" x14ac:dyDescent="0.25">
      <c r="A596" s="26">
        <v>4663</v>
      </c>
      <c r="B596" s="38">
        <v>806026</v>
      </c>
      <c r="C596" s="19" t="s">
        <v>351</v>
      </c>
      <c r="D596" s="199">
        <v>2812</v>
      </c>
      <c r="E596" s="13" t="s">
        <v>681</v>
      </c>
      <c r="F596" s="35">
        <v>611</v>
      </c>
      <c r="G596" s="40">
        <v>614</v>
      </c>
      <c r="H596" s="40" t="s">
        <v>2339</v>
      </c>
      <c r="I596" s="35" t="s">
        <v>2648</v>
      </c>
      <c r="J596" s="187"/>
      <c r="K596" s="187"/>
      <c r="L596" s="187"/>
      <c r="M596" s="185">
        <v>-565596.99</v>
      </c>
      <c r="N596" s="174">
        <v>4663</v>
      </c>
      <c r="O596" s="174"/>
      <c r="P596" s="20" t="s">
        <v>69</v>
      </c>
      <c r="Q596" s="20" t="s">
        <v>70</v>
      </c>
      <c r="R596" s="20" t="s">
        <v>67</v>
      </c>
      <c r="S596" s="20">
        <v>10155</v>
      </c>
      <c r="T596" t="str">
        <f>VLOOKUP(S596,'Acct Unit'!D:E,2,FALSE)</f>
        <v>Administration -MR</v>
      </c>
      <c r="U596">
        <f>VLOOKUP(S596,'Acct Unit'!D:F,3,FALSE)</f>
        <v>10</v>
      </c>
      <c r="V596" s="20" t="s">
        <v>67</v>
      </c>
      <c r="W596" s="20" t="s">
        <v>14</v>
      </c>
      <c r="X596" s="20" t="s">
        <v>355</v>
      </c>
    </row>
    <row r="597" spans="1:24" ht="18.95" hidden="1" customHeight="1" x14ac:dyDescent="0.25">
      <c r="A597" s="26">
        <v>4664</v>
      </c>
      <c r="B597" s="38">
        <v>806027</v>
      </c>
      <c r="C597" s="19" t="s">
        <v>353</v>
      </c>
      <c r="D597" s="199">
        <v>2812</v>
      </c>
      <c r="E597" s="13" t="s">
        <v>354</v>
      </c>
      <c r="F597" s="35">
        <v>611</v>
      </c>
      <c r="G597" s="40">
        <v>614</v>
      </c>
      <c r="H597" s="40" t="s">
        <v>2339</v>
      </c>
      <c r="I597" s="35" t="s">
        <v>2648</v>
      </c>
      <c r="J597" s="187"/>
      <c r="K597" s="187"/>
      <c r="L597" s="187"/>
      <c r="M597" s="185">
        <v>-46285.63</v>
      </c>
      <c r="N597" s="174">
        <v>4664</v>
      </c>
      <c r="O597" s="174"/>
      <c r="P597" s="20" t="s">
        <v>69</v>
      </c>
      <c r="Q597" s="20" t="s">
        <v>70</v>
      </c>
      <c r="R597" s="20" t="s">
        <v>8</v>
      </c>
      <c r="S597" s="20">
        <v>10102</v>
      </c>
      <c r="T597" t="str">
        <f>VLOOKUP(S597,'Acct Unit'!D:E,2,FALSE)</f>
        <v>Admin-Ortho -TB</v>
      </c>
      <c r="U597">
        <f>VLOOKUP(S597,'Acct Unit'!D:F,3,FALSE)</f>
        <v>10</v>
      </c>
      <c r="V597" s="20" t="s">
        <v>8</v>
      </c>
      <c r="W597" s="20" t="s">
        <v>14</v>
      </c>
      <c r="X597" s="20" t="s">
        <v>357</v>
      </c>
    </row>
    <row r="598" spans="1:24" ht="18.95" hidden="1" customHeight="1" x14ac:dyDescent="0.25">
      <c r="A598" s="26">
        <v>4668</v>
      </c>
      <c r="B598" s="38">
        <v>806030</v>
      </c>
      <c r="C598" s="19" t="s">
        <v>359</v>
      </c>
      <c r="D598" s="199">
        <v>2812</v>
      </c>
      <c r="E598" s="12" t="s">
        <v>856</v>
      </c>
      <c r="F598" s="35">
        <v>611</v>
      </c>
      <c r="G598" s="40">
        <v>614</v>
      </c>
      <c r="H598" s="40" t="s">
        <v>2339</v>
      </c>
      <c r="I598" s="35" t="s">
        <v>2648</v>
      </c>
      <c r="J598" s="187"/>
      <c r="K598" s="187"/>
      <c r="L598" s="187"/>
      <c r="M598" s="185">
        <v>-64127.199999999997</v>
      </c>
      <c r="N598" s="174">
        <v>4668</v>
      </c>
      <c r="O598" s="174"/>
      <c r="P598" s="20" t="s">
        <v>69</v>
      </c>
      <c r="Q598" s="20" t="s">
        <v>70</v>
      </c>
      <c r="R598" s="20" t="s">
        <v>67</v>
      </c>
      <c r="S598" s="20">
        <v>10155</v>
      </c>
      <c r="T598" t="str">
        <f>VLOOKUP(S598,'Acct Unit'!D:E,2,FALSE)</f>
        <v>Administration -MR</v>
      </c>
      <c r="U598">
        <f>VLOOKUP(S598,'Acct Unit'!D:F,3,FALSE)</f>
        <v>10</v>
      </c>
      <c r="V598" s="20" t="s">
        <v>67</v>
      </c>
      <c r="W598" s="20" t="s">
        <v>14</v>
      </c>
      <c r="X598" s="20" t="s">
        <v>362</v>
      </c>
    </row>
    <row r="599" spans="1:24" ht="18.95" hidden="1" customHeight="1" x14ac:dyDescent="0.25">
      <c r="A599" s="26">
        <v>4669</v>
      </c>
      <c r="B599" s="38">
        <v>806031</v>
      </c>
      <c r="C599" s="19" t="s">
        <v>361</v>
      </c>
      <c r="D599" s="199">
        <v>2812</v>
      </c>
      <c r="E599" s="12" t="s">
        <v>857</v>
      </c>
      <c r="F599" s="35">
        <v>611</v>
      </c>
      <c r="G599" s="40">
        <v>614</v>
      </c>
      <c r="H599" s="40" t="s">
        <v>2339</v>
      </c>
      <c r="I599" s="35" t="s">
        <v>2648</v>
      </c>
      <c r="J599" s="187"/>
      <c r="K599" s="187"/>
      <c r="L599" s="187"/>
      <c r="M599" s="185">
        <v>-88371.72</v>
      </c>
      <c r="N599" s="174">
        <v>4669</v>
      </c>
      <c r="O599" s="174"/>
      <c r="P599" s="20" t="s">
        <v>69</v>
      </c>
      <c r="Q599" s="20" t="s">
        <v>70</v>
      </c>
      <c r="R599" s="20" t="s">
        <v>67</v>
      </c>
      <c r="S599" s="20">
        <v>10155</v>
      </c>
      <c r="T599" t="str">
        <f>VLOOKUP(S599,'Acct Unit'!D:E,2,FALSE)</f>
        <v>Administration -MR</v>
      </c>
      <c r="U599">
        <f>VLOOKUP(S599,'Acct Unit'!D:F,3,FALSE)</f>
        <v>10</v>
      </c>
      <c r="V599" s="20" t="s">
        <v>67</v>
      </c>
      <c r="W599" s="20" t="s">
        <v>14</v>
      </c>
      <c r="X599" s="20" t="s">
        <v>366</v>
      </c>
    </row>
    <row r="600" spans="1:24" ht="18.95" hidden="1" customHeight="1" x14ac:dyDescent="0.25">
      <c r="A600" s="26">
        <v>4670</v>
      </c>
      <c r="B600" s="38">
        <v>806032</v>
      </c>
      <c r="C600" s="19" t="s">
        <v>365</v>
      </c>
      <c r="D600" s="199">
        <v>2812</v>
      </c>
      <c r="E600" s="12" t="s">
        <v>858</v>
      </c>
      <c r="F600" s="35">
        <v>611</v>
      </c>
      <c r="G600" s="40">
        <v>614</v>
      </c>
      <c r="H600" s="40" t="s">
        <v>2339</v>
      </c>
      <c r="I600" s="35" t="s">
        <v>2648</v>
      </c>
      <c r="J600" s="187"/>
      <c r="K600" s="187"/>
      <c r="L600" s="187"/>
      <c r="M600" s="185">
        <v>-11816.24</v>
      </c>
      <c r="N600" s="174">
        <v>4670</v>
      </c>
      <c r="O600" s="174"/>
      <c r="P600" s="20" t="s">
        <v>69</v>
      </c>
      <c r="Q600" s="20" t="s">
        <v>70</v>
      </c>
      <c r="R600" s="20" t="s">
        <v>67</v>
      </c>
      <c r="S600" s="20">
        <v>10155</v>
      </c>
      <c r="T600" t="str">
        <f>VLOOKUP(S600,'Acct Unit'!D:E,2,FALSE)</f>
        <v>Administration -MR</v>
      </c>
      <c r="U600">
        <f>VLOOKUP(S600,'Acct Unit'!D:F,3,FALSE)</f>
        <v>10</v>
      </c>
      <c r="V600" s="20" t="s">
        <v>67</v>
      </c>
      <c r="W600" s="20" t="s">
        <v>14</v>
      </c>
      <c r="X600" s="20" t="s">
        <v>352</v>
      </c>
    </row>
    <row r="601" spans="1:24" ht="18.95" hidden="1" customHeight="1" x14ac:dyDescent="0.25">
      <c r="A601" s="26">
        <v>4671</v>
      </c>
      <c r="B601" s="38">
        <v>806033</v>
      </c>
      <c r="C601" s="19" t="s">
        <v>367</v>
      </c>
      <c r="D601" s="199">
        <v>2812</v>
      </c>
      <c r="E601" s="12" t="s">
        <v>859</v>
      </c>
      <c r="F601" s="35">
        <v>611</v>
      </c>
      <c r="G601" s="40">
        <v>614</v>
      </c>
      <c r="H601" s="40" t="s">
        <v>2339</v>
      </c>
      <c r="I601" s="35" t="s">
        <v>2648</v>
      </c>
      <c r="J601" s="187"/>
      <c r="K601" s="187"/>
      <c r="L601" s="187"/>
      <c r="M601" s="185">
        <v>-171467.94</v>
      </c>
      <c r="N601" s="174">
        <v>4671</v>
      </c>
      <c r="O601" s="174"/>
      <c r="P601" s="20" t="s">
        <v>69</v>
      </c>
      <c r="Q601" s="20" t="s">
        <v>70</v>
      </c>
      <c r="R601" s="20" t="s">
        <v>67</v>
      </c>
      <c r="S601" s="20">
        <v>10155</v>
      </c>
      <c r="T601" t="str">
        <f>VLOOKUP(S601,'Acct Unit'!D:E,2,FALSE)</f>
        <v>Administration -MR</v>
      </c>
      <c r="U601">
        <f>VLOOKUP(S601,'Acct Unit'!D:F,3,FALSE)</f>
        <v>10</v>
      </c>
      <c r="V601" s="20" t="s">
        <v>67</v>
      </c>
      <c r="W601" s="20" t="s">
        <v>14</v>
      </c>
      <c r="X601" s="20" t="s">
        <v>369</v>
      </c>
    </row>
    <row r="602" spans="1:24" ht="18.95" hidden="1" customHeight="1" x14ac:dyDescent="0.25">
      <c r="A602" s="26">
        <v>4672</v>
      </c>
      <c r="B602" s="38">
        <v>806034</v>
      </c>
      <c r="C602" s="19" t="s">
        <v>368</v>
      </c>
      <c r="D602" s="199">
        <v>2812</v>
      </c>
      <c r="E602" s="12" t="s">
        <v>860</v>
      </c>
      <c r="F602" s="35">
        <v>611</v>
      </c>
      <c r="G602" s="40">
        <v>614</v>
      </c>
      <c r="H602" s="40" t="s">
        <v>2339</v>
      </c>
      <c r="I602" s="35" t="s">
        <v>2648</v>
      </c>
      <c r="J602" s="187"/>
      <c r="K602" s="187"/>
      <c r="L602" s="187"/>
      <c r="M602" s="185">
        <v>-92176.76</v>
      </c>
      <c r="N602" s="174">
        <v>4672</v>
      </c>
      <c r="O602" s="174"/>
      <c r="P602" s="20" t="s">
        <v>69</v>
      </c>
      <c r="Q602" s="20" t="s">
        <v>70</v>
      </c>
      <c r="R602" s="20" t="s">
        <v>67</v>
      </c>
      <c r="S602" s="20">
        <v>10155</v>
      </c>
      <c r="T602" t="str">
        <f>VLOOKUP(S602,'Acct Unit'!D:E,2,FALSE)</f>
        <v>Administration -MR</v>
      </c>
      <c r="U602">
        <f>VLOOKUP(S602,'Acct Unit'!D:F,3,FALSE)</f>
        <v>10</v>
      </c>
      <c r="V602" s="20" t="s">
        <v>67</v>
      </c>
      <c r="W602" s="20" t="s">
        <v>14</v>
      </c>
      <c r="X602" s="20" t="s">
        <v>371</v>
      </c>
    </row>
    <row r="603" spans="1:24" ht="18.95" hidden="1" customHeight="1" x14ac:dyDescent="0.25">
      <c r="A603" s="26">
        <v>4673</v>
      </c>
      <c r="B603" s="38">
        <v>806035</v>
      </c>
      <c r="C603" s="19" t="s">
        <v>370</v>
      </c>
      <c r="D603" s="199">
        <v>2812</v>
      </c>
      <c r="E603" s="12" t="s">
        <v>861</v>
      </c>
      <c r="F603" s="35">
        <v>611</v>
      </c>
      <c r="G603" s="40">
        <v>614</v>
      </c>
      <c r="H603" s="40" t="s">
        <v>2339</v>
      </c>
      <c r="I603" s="35" t="s">
        <v>2648</v>
      </c>
      <c r="J603" s="187"/>
      <c r="K603" s="187"/>
      <c r="L603" s="187"/>
      <c r="M603" s="185">
        <v>-28189.23</v>
      </c>
      <c r="N603" s="174">
        <v>4673</v>
      </c>
      <c r="O603" s="174"/>
      <c r="P603" s="20" t="s">
        <v>69</v>
      </c>
      <c r="Q603" s="20" t="s">
        <v>70</v>
      </c>
      <c r="R603" s="20" t="s">
        <v>67</v>
      </c>
      <c r="S603" s="20">
        <v>10155</v>
      </c>
      <c r="T603" t="str">
        <f>VLOOKUP(S603,'Acct Unit'!D:E,2,FALSE)</f>
        <v>Administration -MR</v>
      </c>
      <c r="U603">
        <f>VLOOKUP(S603,'Acct Unit'!D:F,3,FALSE)</f>
        <v>10</v>
      </c>
      <c r="V603" s="20" t="s">
        <v>67</v>
      </c>
      <c r="W603" s="20" t="s">
        <v>14</v>
      </c>
      <c r="X603" s="20" t="s">
        <v>373</v>
      </c>
    </row>
    <row r="604" spans="1:24" ht="18.95" hidden="1" customHeight="1" x14ac:dyDescent="0.25">
      <c r="A604" s="26">
        <v>4675</v>
      </c>
      <c r="B604" s="38">
        <v>806036</v>
      </c>
      <c r="C604" s="19" t="s">
        <v>372</v>
      </c>
      <c r="D604" s="199">
        <v>2812</v>
      </c>
      <c r="E604" s="12" t="s">
        <v>862</v>
      </c>
      <c r="F604" s="35">
        <v>611</v>
      </c>
      <c r="G604" s="40">
        <v>614</v>
      </c>
      <c r="H604" s="40" t="s">
        <v>2339</v>
      </c>
      <c r="I604" s="35" t="s">
        <v>2648</v>
      </c>
      <c r="J604" s="187"/>
      <c r="K604" s="187"/>
      <c r="L604" s="187"/>
      <c r="M604" s="185">
        <v>-4740.8</v>
      </c>
      <c r="N604" s="174">
        <v>4675</v>
      </c>
      <c r="O604" s="174"/>
      <c r="P604" s="20" t="s">
        <v>320</v>
      </c>
      <c r="Q604" s="20" t="s">
        <v>70</v>
      </c>
      <c r="R604" s="20" t="s">
        <v>67</v>
      </c>
      <c r="S604" s="20">
        <v>10155</v>
      </c>
      <c r="T604" t="str">
        <f>VLOOKUP(S604,'Acct Unit'!D:E,2,FALSE)</f>
        <v>Administration -MR</v>
      </c>
      <c r="U604">
        <f>VLOOKUP(S604,'Acct Unit'!D:F,3,FALSE)</f>
        <v>10</v>
      </c>
      <c r="V604" s="20" t="s">
        <v>67</v>
      </c>
      <c r="W604" s="20" t="s">
        <v>14</v>
      </c>
      <c r="X604" s="20" t="s">
        <v>375</v>
      </c>
    </row>
    <row r="605" spans="1:24" ht="18.95" hidden="1" customHeight="1" x14ac:dyDescent="0.25">
      <c r="A605" s="26">
        <v>4676</v>
      </c>
      <c r="B605" s="38">
        <v>806037</v>
      </c>
      <c r="C605" s="19" t="s">
        <v>374</v>
      </c>
      <c r="D605" s="199">
        <v>2812</v>
      </c>
      <c r="E605" s="12" t="s">
        <v>863</v>
      </c>
      <c r="F605" s="35">
        <v>611</v>
      </c>
      <c r="G605" s="40">
        <v>614</v>
      </c>
      <c r="H605" s="40" t="s">
        <v>2339</v>
      </c>
      <c r="I605" s="35" t="s">
        <v>2648</v>
      </c>
      <c r="J605" s="187"/>
      <c r="K605" s="187"/>
      <c r="L605" s="187"/>
      <c r="M605" s="185">
        <v>-11282.5</v>
      </c>
      <c r="N605" s="174">
        <v>4676</v>
      </c>
      <c r="O605" s="174"/>
      <c r="P605" s="20" t="s">
        <v>69</v>
      </c>
      <c r="Q605" s="20" t="s">
        <v>70</v>
      </c>
      <c r="R605" s="20" t="s">
        <v>67</v>
      </c>
      <c r="S605" s="20">
        <v>10155</v>
      </c>
      <c r="T605" t="str">
        <f>VLOOKUP(S605,'Acct Unit'!D:E,2,FALSE)</f>
        <v>Administration -MR</v>
      </c>
      <c r="U605">
        <f>VLOOKUP(S605,'Acct Unit'!D:F,3,FALSE)</f>
        <v>10</v>
      </c>
      <c r="V605" s="20" t="s">
        <v>67</v>
      </c>
      <c r="W605" s="20" t="s">
        <v>9</v>
      </c>
      <c r="X605" s="20" t="s">
        <v>377</v>
      </c>
    </row>
    <row r="606" spans="1:24" ht="18.95" hidden="1" customHeight="1" x14ac:dyDescent="0.25">
      <c r="A606" s="26">
        <v>4678</v>
      </c>
      <c r="B606" s="38">
        <v>806039</v>
      </c>
      <c r="C606" s="19" t="s">
        <v>379</v>
      </c>
      <c r="D606" s="199">
        <v>2812</v>
      </c>
      <c r="E606" s="12" t="s">
        <v>865</v>
      </c>
      <c r="F606" s="35">
        <v>611</v>
      </c>
      <c r="G606" s="40">
        <v>614</v>
      </c>
      <c r="H606" s="40" t="s">
        <v>2339</v>
      </c>
      <c r="I606" s="35" t="s">
        <v>2648</v>
      </c>
      <c r="J606" s="187"/>
      <c r="K606" s="187"/>
      <c r="L606" s="187"/>
      <c r="M606" s="185">
        <v>-35186.800000000003</v>
      </c>
      <c r="N606" s="174">
        <v>4678</v>
      </c>
      <c r="O606" s="174"/>
      <c r="P606" s="20" t="s">
        <v>69</v>
      </c>
      <c r="Q606" s="20" t="s">
        <v>70</v>
      </c>
      <c r="R606" s="20" t="s">
        <v>67</v>
      </c>
      <c r="S606" s="20">
        <v>10155</v>
      </c>
      <c r="T606" t="str">
        <f>VLOOKUP(S606,'Acct Unit'!D:E,2,FALSE)</f>
        <v>Administration -MR</v>
      </c>
      <c r="U606">
        <f>VLOOKUP(S606,'Acct Unit'!D:F,3,FALSE)</f>
        <v>10</v>
      </c>
      <c r="V606" s="20" t="s">
        <v>67</v>
      </c>
      <c r="W606" s="20" t="s">
        <v>14</v>
      </c>
      <c r="X606" s="20" t="s">
        <v>382</v>
      </c>
    </row>
    <row r="607" spans="1:24" ht="18.95" hidden="1" customHeight="1" x14ac:dyDescent="0.25">
      <c r="A607" s="26">
        <v>4679</v>
      </c>
      <c r="B607" s="38">
        <v>806040</v>
      </c>
      <c r="C607" s="19" t="s">
        <v>381</v>
      </c>
      <c r="D607" s="199">
        <v>2812</v>
      </c>
      <c r="E607" s="12" t="s">
        <v>866</v>
      </c>
      <c r="F607" s="40">
        <v>611</v>
      </c>
      <c r="G607" s="40">
        <v>614</v>
      </c>
      <c r="H607" s="40" t="s">
        <v>2339</v>
      </c>
      <c r="I607" s="35" t="s">
        <v>2648</v>
      </c>
      <c r="J607" s="187"/>
      <c r="K607" s="187"/>
      <c r="L607" s="187"/>
      <c r="M607" s="185">
        <v>-27550.29</v>
      </c>
      <c r="N607" s="174">
        <v>4679</v>
      </c>
      <c r="O607" s="174"/>
      <c r="P607" s="20" t="s">
        <v>320</v>
      </c>
      <c r="Q607" s="20" t="s">
        <v>70</v>
      </c>
      <c r="R607" s="20" t="s">
        <v>67</v>
      </c>
      <c r="S607" s="20">
        <v>24434</v>
      </c>
      <c r="T607" t="str">
        <f>VLOOKUP(S607,'Acct Unit'!D:E,2,FALSE)</f>
        <v>Moss Research Core-RE</v>
      </c>
      <c r="U607">
        <f>VLOOKUP(S607,'Acct Unit'!D:F,3,FALSE)</f>
        <v>10</v>
      </c>
      <c r="V607" s="20" t="s">
        <v>67</v>
      </c>
      <c r="W607" s="20" t="s">
        <v>9</v>
      </c>
      <c r="X607" s="20" t="s">
        <v>384</v>
      </c>
    </row>
    <row r="608" spans="1:24" ht="18.95" hidden="1" customHeight="1" x14ac:dyDescent="0.25">
      <c r="A608" s="26">
        <v>4683</v>
      </c>
      <c r="B608" s="38">
        <v>806042</v>
      </c>
      <c r="C608" s="19" t="s">
        <v>385</v>
      </c>
      <c r="D608" s="199">
        <v>2812</v>
      </c>
      <c r="E608" s="12" t="s">
        <v>386</v>
      </c>
      <c r="F608" s="40">
        <v>611</v>
      </c>
      <c r="G608" s="40">
        <v>614</v>
      </c>
      <c r="H608" s="40" t="s">
        <v>2339</v>
      </c>
      <c r="I608" s="35" t="s">
        <v>2648</v>
      </c>
      <c r="J608" s="187"/>
      <c r="K608" s="187"/>
      <c r="L608" s="187"/>
      <c r="M608" s="185">
        <v>-8806.57</v>
      </c>
      <c r="N608" s="174">
        <v>4683</v>
      </c>
      <c r="O608" s="174"/>
      <c r="P608" s="20" t="s">
        <v>67</v>
      </c>
      <c r="Q608" s="20" t="s">
        <v>70</v>
      </c>
      <c r="R608" s="20" t="s">
        <v>67</v>
      </c>
      <c r="S608" s="20">
        <v>10155</v>
      </c>
      <c r="T608" t="str">
        <f>VLOOKUP(S608,'Acct Unit'!D:E,2,FALSE)</f>
        <v>Administration -MR</v>
      </c>
      <c r="U608">
        <f>VLOOKUP(S608,'Acct Unit'!D:F,3,FALSE)</f>
        <v>10</v>
      </c>
      <c r="V608" s="20" t="s">
        <v>67</v>
      </c>
      <c r="W608" s="20" t="s">
        <v>9</v>
      </c>
      <c r="X608" s="20" t="s">
        <v>390</v>
      </c>
    </row>
    <row r="609" spans="1:24" ht="18.95" hidden="1" customHeight="1" x14ac:dyDescent="0.25">
      <c r="A609" s="26">
        <v>4685</v>
      </c>
      <c r="B609" s="38">
        <v>806044</v>
      </c>
      <c r="C609" s="19" t="s">
        <v>391</v>
      </c>
      <c r="D609" s="199">
        <v>2812</v>
      </c>
      <c r="E609" s="12" t="s">
        <v>868</v>
      </c>
      <c r="F609" s="40">
        <v>611</v>
      </c>
      <c r="G609" s="40">
        <v>614</v>
      </c>
      <c r="H609" s="40" t="s">
        <v>2339</v>
      </c>
      <c r="I609" s="35" t="s">
        <v>2648</v>
      </c>
      <c r="J609" s="187"/>
      <c r="K609" s="187"/>
      <c r="L609" s="187"/>
      <c r="M609" s="185">
        <v>-7485.58</v>
      </c>
      <c r="N609" s="174">
        <v>4685</v>
      </c>
      <c r="O609" s="174"/>
      <c r="P609" s="20" t="s">
        <v>67</v>
      </c>
      <c r="Q609" s="20" t="s">
        <v>70</v>
      </c>
      <c r="R609" s="20" t="s">
        <v>67</v>
      </c>
      <c r="S609" s="20">
        <v>10155</v>
      </c>
      <c r="T609" t="str">
        <f>VLOOKUP(S609,'Acct Unit'!D:E,2,FALSE)</f>
        <v>Administration -MR</v>
      </c>
      <c r="U609">
        <f>VLOOKUP(S609,'Acct Unit'!D:F,3,FALSE)</f>
        <v>10</v>
      </c>
      <c r="V609" s="20" t="s">
        <v>67</v>
      </c>
      <c r="W609" s="20" t="s">
        <v>14</v>
      </c>
      <c r="X609" s="20" t="s">
        <v>394</v>
      </c>
    </row>
    <row r="610" spans="1:24" ht="18.95" hidden="1" customHeight="1" x14ac:dyDescent="0.25">
      <c r="A610" s="26">
        <v>4686</v>
      </c>
      <c r="B610" s="38">
        <v>806045</v>
      </c>
      <c r="C610" s="19" t="s">
        <v>393</v>
      </c>
      <c r="D610" s="199">
        <v>2812</v>
      </c>
      <c r="E610" s="12" t="s">
        <v>869</v>
      </c>
      <c r="F610" s="40">
        <v>611</v>
      </c>
      <c r="G610" s="40">
        <v>614</v>
      </c>
      <c r="H610" s="40" t="s">
        <v>2339</v>
      </c>
      <c r="I610" s="35" t="s">
        <v>2648</v>
      </c>
      <c r="J610" s="187"/>
      <c r="K610" s="187"/>
      <c r="L610" s="187"/>
      <c r="M610" s="185">
        <v>-55787.66</v>
      </c>
      <c r="N610" s="174">
        <v>4686</v>
      </c>
      <c r="O610" s="174"/>
      <c r="P610" s="20" t="s">
        <v>320</v>
      </c>
      <c r="Q610" s="20" t="s">
        <v>70</v>
      </c>
      <c r="R610" s="20" t="s">
        <v>67</v>
      </c>
      <c r="S610" s="20">
        <v>10155</v>
      </c>
      <c r="T610" t="str">
        <f>VLOOKUP(S610,'Acct Unit'!D:E,2,FALSE)</f>
        <v>Administration -MR</v>
      </c>
      <c r="U610">
        <f>VLOOKUP(S610,'Acct Unit'!D:F,3,FALSE)</f>
        <v>10</v>
      </c>
      <c r="V610" s="20" t="s">
        <v>67</v>
      </c>
      <c r="W610" s="20" t="s">
        <v>14</v>
      </c>
      <c r="X610" s="20" t="s">
        <v>397</v>
      </c>
    </row>
    <row r="611" spans="1:24" ht="18.95" hidden="1" customHeight="1" x14ac:dyDescent="0.25">
      <c r="A611" s="26">
        <v>4687</v>
      </c>
      <c r="B611" s="38">
        <v>806046</v>
      </c>
      <c r="C611" s="19" t="s">
        <v>395</v>
      </c>
      <c r="D611" s="199">
        <v>2812</v>
      </c>
      <c r="E611" s="12" t="s">
        <v>396</v>
      </c>
      <c r="F611" s="40">
        <v>611</v>
      </c>
      <c r="G611" s="40">
        <v>614</v>
      </c>
      <c r="H611" s="40" t="s">
        <v>2339</v>
      </c>
      <c r="I611" s="35" t="s">
        <v>2648</v>
      </c>
      <c r="J611" s="187"/>
      <c r="K611" s="187"/>
      <c r="L611" s="187"/>
      <c r="M611" s="185">
        <v>-620288.82999999996</v>
      </c>
      <c r="N611" s="174">
        <v>4687</v>
      </c>
      <c r="O611" s="174"/>
      <c r="P611" s="20" t="s">
        <v>69</v>
      </c>
      <c r="Q611" s="20" t="s">
        <v>70</v>
      </c>
      <c r="R611" s="20" t="s">
        <v>67</v>
      </c>
      <c r="S611" s="20">
        <v>24434</v>
      </c>
      <c r="T611" t="str">
        <f>VLOOKUP(S611,'Acct Unit'!D:E,2,FALSE)</f>
        <v>Moss Research Core-RE</v>
      </c>
      <c r="U611">
        <f>VLOOKUP(S611,'Acct Unit'!D:F,3,FALSE)</f>
        <v>10</v>
      </c>
      <c r="V611" s="20" t="s">
        <v>67</v>
      </c>
      <c r="W611" s="20" t="s">
        <v>14</v>
      </c>
      <c r="X611" s="20" t="s">
        <v>399</v>
      </c>
    </row>
    <row r="612" spans="1:24" ht="18.95" hidden="1" customHeight="1" x14ac:dyDescent="0.25">
      <c r="A612" s="26">
        <v>4689</v>
      </c>
      <c r="B612" s="38">
        <v>806048</v>
      </c>
      <c r="C612" s="19" t="s">
        <v>400</v>
      </c>
      <c r="D612" s="199">
        <v>2812</v>
      </c>
      <c r="E612" s="12" t="s">
        <v>871</v>
      </c>
      <c r="F612" s="40">
        <v>611</v>
      </c>
      <c r="G612" s="40">
        <v>614</v>
      </c>
      <c r="H612" s="40" t="s">
        <v>2339</v>
      </c>
      <c r="I612" s="35" t="s">
        <v>2648</v>
      </c>
      <c r="J612" s="187"/>
      <c r="K612" s="187"/>
      <c r="L612" s="187"/>
      <c r="M612" s="185">
        <v>-89067.32</v>
      </c>
      <c r="N612" s="174">
        <v>4689</v>
      </c>
      <c r="O612" s="174"/>
      <c r="P612" s="20" t="s">
        <v>69</v>
      </c>
      <c r="Q612" s="20" t="s">
        <v>70</v>
      </c>
      <c r="R612" s="20" t="s">
        <v>67</v>
      </c>
      <c r="S612" s="20">
        <v>10155</v>
      </c>
      <c r="T612" t="str">
        <f>VLOOKUP(S612,'Acct Unit'!D:E,2,FALSE)</f>
        <v>Administration -MR</v>
      </c>
      <c r="U612">
        <f>VLOOKUP(S612,'Acct Unit'!D:F,3,FALSE)</f>
        <v>10</v>
      </c>
      <c r="V612" s="20" t="s">
        <v>67</v>
      </c>
      <c r="W612" s="20" t="s">
        <v>14</v>
      </c>
      <c r="X612" s="20" t="s">
        <v>404</v>
      </c>
    </row>
    <row r="613" spans="1:24" ht="18.95" hidden="1" customHeight="1" x14ac:dyDescent="0.25">
      <c r="A613" s="26">
        <v>4690</v>
      </c>
      <c r="B613" s="38">
        <v>806049</v>
      </c>
      <c r="C613" s="19" t="s">
        <v>402</v>
      </c>
      <c r="D613" s="199">
        <v>2812</v>
      </c>
      <c r="E613" s="13" t="s">
        <v>403</v>
      </c>
      <c r="F613" s="40">
        <v>611</v>
      </c>
      <c r="G613" s="40">
        <v>614</v>
      </c>
      <c r="H613" s="40" t="s">
        <v>2339</v>
      </c>
      <c r="I613" s="35" t="s">
        <v>2648</v>
      </c>
      <c r="J613" s="187"/>
      <c r="K613" s="187"/>
      <c r="L613" s="187"/>
      <c r="M613" s="185">
        <v>-9549.43</v>
      </c>
      <c r="N613" s="174">
        <v>4690</v>
      </c>
      <c r="O613" s="174"/>
      <c r="P613" s="20" t="s">
        <v>69</v>
      </c>
      <c r="Q613" s="20" t="s">
        <v>70</v>
      </c>
      <c r="R613" s="20" t="s">
        <v>67</v>
      </c>
      <c r="S613" s="20">
        <v>10155</v>
      </c>
      <c r="T613" t="str">
        <f>VLOOKUP(S613,'Acct Unit'!D:E,2,FALSE)</f>
        <v>Administration -MR</v>
      </c>
      <c r="U613">
        <f>VLOOKUP(S613,'Acct Unit'!D:F,3,FALSE)</f>
        <v>10</v>
      </c>
      <c r="V613" s="20" t="s">
        <v>67</v>
      </c>
      <c r="W613" s="20" t="s">
        <v>9</v>
      </c>
      <c r="X613" s="20" t="s">
        <v>406</v>
      </c>
    </row>
    <row r="614" spans="1:24" ht="18.95" hidden="1" customHeight="1" x14ac:dyDescent="0.25">
      <c r="A614" s="26">
        <v>4693</v>
      </c>
      <c r="B614" s="38">
        <v>806051</v>
      </c>
      <c r="C614" s="31">
        <v>19008</v>
      </c>
      <c r="D614" s="199">
        <v>2812</v>
      </c>
      <c r="E614" s="13" t="s">
        <v>873</v>
      </c>
      <c r="F614" s="40">
        <v>611</v>
      </c>
      <c r="G614" s="40">
        <v>614</v>
      </c>
      <c r="H614" s="40" t="s">
        <v>2339</v>
      </c>
      <c r="I614" s="35" t="s">
        <v>2648</v>
      </c>
      <c r="J614" s="187"/>
      <c r="K614" s="187"/>
      <c r="L614" s="187"/>
      <c r="M614" s="185">
        <v>-36593.019999999997</v>
      </c>
      <c r="N614" s="174">
        <v>4693</v>
      </c>
      <c r="O614" s="174"/>
      <c r="P614" s="20" t="s">
        <v>312</v>
      </c>
      <c r="Q614" s="20" t="s">
        <v>70</v>
      </c>
      <c r="R614" s="13" t="s">
        <v>882</v>
      </c>
      <c r="S614" s="13">
        <v>10155</v>
      </c>
      <c r="T614" t="str">
        <f>VLOOKUP(S614,'Acct Unit'!D:E,2,FALSE)</f>
        <v>Administration -MR</v>
      </c>
      <c r="U614">
        <f>VLOOKUP(S614,'Acct Unit'!D:F,3,FALSE)</f>
        <v>10</v>
      </c>
      <c r="V614" s="13" t="s">
        <v>882</v>
      </c>
      <c r="W614" s="13"/>
      <c r="X614" s="13"/>
    </row>
    <row r="615" spans="1:24" ht="18.95" hidden="1" customHeight="1" x14ac:dyDescent="0.25">
      <c r="A615" s="17">
        <v>4694</v>
      </c>
      <c r="B615" s="38">
        <v>806052</v>
      </c>
      <c r="C615" s="13"/>
      <c r="D615" s="199">
        <v>2812</v>
      </c>
      <c r="E615" s="13" t="s">
        <v>874</v>
      </c>
      <c r="F615" s="40">
        <v>611</v>
      </c>
      <c r="G615" s="40">
        <v>614</v>
      </c>
      <c r="H615" s="40" t="s">
        <v>2339</v>
      </c>
      <c r="I615" s="35" t="s">
        <v>2648</v>
      </c>
      <c r="J615" s="187"/>
      <c r="K615" s="187"/>
      <c r="L615" s="187"/>
      <c r="M615" s="185">
        <v>-99451.24</v>
      </c>
      <c r="N615" s="174">
        <v>4694</v>
      </c>
      <c r="O615" s="174"/>
      <c r="P615" s="13" t="s">
        <v>881</v>
      </c>
      <c r="Q615" s="13"/>
      <c r="R615" s="20" t="s">
        <v>67</v>
      </c>
      <c r="S615" s="20">
        <v>10155</v>
      </c>
      <c r="T615" t="str">
        <f>VLOOKUP(S615,'Acct Unit'!D:E,2,FALSE)</f>
        <v>Administration -MR</v>
      </c>
      <c r="U615">
        <f>VLOOKUP(S615,'Acct Unit'!D:F,3,FALSE)</f>
        <v>10</v>
      </c>
      <c r="V615" s="20" t="s">
        <v>67</v>
      </c>
      <c r="W615" s="13"/>
      <c r="X615" s="13"/>
    </row>
    <row r="616" spans="1:24" ht="18.95" hidden="1" customHeight="1" x14ac:dyDescent="0.25">
      <c r="A616" s="17">
        <v>4950</v>
      </c>
      <c r="B616" s="38">
        <v>806053</v>
      </c>
      <c r="C616" s="13"/>
      <c r="D616" s="199">
        <v>2812</v>
      </c>
      <c r="E616" s="13" t="s">
        <v>884</v>
      </c>
      <c r="F616" s="40">
        <v>611</v>
      </c>
      <c r="G616" s="40">
        <v>614</v>
      </c>
      <c r="H616" s="40" t="s">
        <v>2339</v>
      </c>
      <c r="I616" s="35" t="s">
        <v>2648</v>
      </c>
      <c r="J616" s="187"/>
      <c r="K616" s="187"/>
      <c r="L616" s="187"/>
      <c r="M616" s="185">
        <v>-13738.6</v>
      </c>
      <c r="N616" s="174">
        <v>4950</v>
      </c>
      <c r="O616" s="174"/>
      <c r="P616" s="20" t="s">
        <v>69</v>
      </c>
      <c r="Q616" s="20" t="s">
        <v>70</v>
      </c>
      <c r="R616" s="20" t="s">
        <v>67</v>
      </c>
      <c r="S616" s="20">
        <v>10155</v>
      </c>
      <c r="T616" t="str">
        <f>VLOOKUP(S616,'Acct Unit'!D:E,2,FALSE)</f>
        <v>Administration -MR</v>
      </c>
      <c r="U616">
        <f>VLOOKUP(S616,'Acct Unit'!D:F,3,FALSE)</f>
        <v>10</v>
      </c>
      <c r="V616" s="20" t="s">
        <v>67</v>
      </c>
      <c r="W616" s="13"/>
      <c r="X616" s="13"/>
    </row>
    <row r="617" spans="1:24" ht="18.95" hidden="1" customHeight="1" x14ac:dyDescent="0.25">
      <c r="A617" s="17">
        <v>4951</v>
      </c>
      <c r="B617" s="38">
        <v>806054</v>
      </c>
      <c r="C617" s="13"/>
      <c r="D617" s="199">
        <v>2812</v>
      </c>
      <c r="E617" s="13" t="s">
        <v>885</v>
      </c>
      <c r="F617" s="40">
        <v>611</v>
      </c>
      <c r="G617" s="40">
        <v>614</v>
      </c>
      <c r="H617" s="40" t="s">
        <v>2339</v>
      </c>
      <c r="I617" s="35" t="s">
        <v>2648</v>
      </c>
      <c r="J617" s="187"/>
      <c r="K617" s="187"/>
      <c r="L617" s="187"/>
      <c r="M617" s="185">
        <v>13.26</v>
      </c>
      <c r="N617" s="174">
        <v>4951</v>
      </c>
      <c r="O617" s="174"/>
      <c r="P617" s="20" t="s">
        <v>69</v>
      </c>
      <c r="Q617" s="20" t="s">
        <v>70</v>
      </c>
      <c r="R617" s="20" t="s">
        <v>67</v>
      </c>
      <c r="S617" s="20">
        <v>10155</v>
      </c>
      <c r="T617" t="str">
        <f>VLOOKUP(S617,'Acct Unit'!D:E,2,FALSE)</f>
        <v>Administration -MR</v>
      </c>
      <c r="U617">
        <f>VLOOKUP(S617,'Acct Unit'!D:F,3,FALSE)</f>
        <v>10</v>
      </c>
      <c r="V617" s="20" t="s">
        <v>67</v>
      </c>
      <c r="W617" s="13"/>
      <c r="X617" s="13"/>
    </row>
    <row r="618" spans="1:24" ht="18.95" hidden="1" customHeight="1" x14ac:dyDescent="0.25">
      <c r="A618" s="17">
        <v>4967</v>
      </c>
      <c r="B618" s="38">
        <v>806055</v>
      </c>
      <c r="C618" s="13"/>
      <c r="D618" s="199">
        <v>2812</v>
      </c>
      <c r="E618" s="13" t="s">
        <v>886</v>
      </c>
      <c r="F618" s="40">
        <v>611</v>
      </c>
      <c r="G618" s="40">
        <v>614</v>
      </c>
      <c r="H618" s="40" t="s">
        <v>2339</v>
      </c>
      <c r="I618" s="35" t="s">
        <v>2648</v>
      </c>
      <c r="J618" s="187"/>
      <c r="K618" s="187"/>
      <c r="L618" s="187"/>
      <c r="M618" s="185">
        <v>-12872.39</v>
      </c>
      <c r="N618" s="174">
        <v>4967</v>
      </c>
      <c r="O618" s="174"/>
      <c r="P618" s="20" t="s">
        <v>69</v>
      </c>
      <c r="Q618" s="20" t="s">
        <v>70</v>
      </c>
      <c r="R618" s="20" t="s">
        <v>67</v>
      </c>
      <c r="S618" s="20">
        <v>10155</v>
      </c>
      <c r="T618" t="str">
        <f>VLOOKUP(S618,'Acct Unit'!D:E,2,FALSE)</f>
        <v>Administration -MR</v>
      </c>
      <c r="U618">
        <f>VLOOKUP(S618,'Acct Unit'!D:F,3,FALSE)</f>
        <v>10</v>
      </c>
      <c r="V618" s="20" t="s">
        <v>67</v>
      </c>
      <c r="W618" s="13"/>
      <c r="X618" s="13"/>
    </row>
    <row r="619" spans="1:24" ht="18.95" hidden="1" customHeight="1" x14ac:dyDescent="0.25">
      <c r="A619" s="17">
        <v>4968</v>
      </c>
      <c r="B619" s="38">
        <v>806056</v>
      </c>
      <c r="C619" s="13"/>
      <c r="D619" s="199">
        <v>2812</v>
      </c>
      <c r="E619" s="13" t="s">
        <v>887</v>
      </c>
      <c r="F619" s="40">
        <v>611</v>
      </c>
      <c r="G619" s="40">
        <v>614</v>
      </c>
      <c r="H619" s="40" t="s">
        <v>2339</v>
      </c>
      <c r="I619" s="35" t="s">
        <v>2648</v>
      </c>
      <c r="J619" s="187"/>
      <c r="K619" s="187"/>
      <c r="L619" s="187"/>
      <c r="M619" s="185">
        <v>-18931.72</v>
      </c>
      <c r="N619" s="174">
        <v>4968</v>
      </c>
      <c r="O619" s="174"/>
      <c r="P619" s="20" t="s">
        <v>69</v>
      </c>
      <c r="Q619" s="20" t="s">
        <v>70</v>
      </c>
      <c r="R619" s="22" t="s">
        <v>8</v>
      </c>
      <c r="S619" s="20">
        <v>10452</v>
      </c>
      <c r="T619" t="str">
        <f>VLOOKUP(S619,'Acct Unit'!D:E,2,FALSE)</f>
        <v>Development Office -PA</v>
      </c>
      <c r="U619">
        <f>VLOOKUP(S619,'Acct Unit'!D:F,3,FALSE)</f>
        <v>80</v>
      </c>
      <c r="V619" s="22" t="s">
        <v>8</v>
      </c>
      <c r="W619" s="13"/>
      <c r="X619" s="13"/>
    </row>
    <row r="620" spans="1:24" ht="18.95" customHeight="1" x14ac:dyDescent="0.25">
      <c r="A620" s="17"/>
      <c r="C620" s="13"/>
      <c r="D620" s="199" t="s">
        <v>2653</v>
      </c>
      <c r="E620" s="13"/>
      <c r="F620" s="40">
        <v>611</v>
      </c>
      <c r="G620" s="40"/>
      <c r="H620" s="40" t="s">
        <v>2654</v>
      </c>
      <c r="I620" s="35"/>
      <c r="J620" s="187"/>
      <c r="K620" s="187"/>
      <c r="L620" s="220">
        <f>+M620</f>
        <v>0</v>
      </c>
      <c r="M620" s="185">
        <f>SUBTOTAL(9,M327:M619)</f>
        <v>0</v>
      </c>
      <c r="N620" s="174"/>
      <c r="O620" s="174"/>
      <c r="P620" s="20"/>
      <c r="Q620" s="20"/>
      <c r="R620" s="22"/>
      <c r="S620" s="20"/>
      <c r="T620"/>
      <c r="V620" s="22"/>
      <c r="W620" s="13"/>
      <c r="X620" s="13"/>
    </row>
    <row r="621" spans="1:24" ht="18.95" hidden="1" customHeight="1" x14ac:dyDescent="0.25">
      <c r="A621" s="17">
        <v>801</v>
      </c>
      <c r="B621" s="38">
        <v>806801</v>
      </c>
      <c r="C621" s="13"/>
      <c r="D621" s="199">
        <v>2812</v>
      </c>
      <c r="E621" s="12" t="s">
        <v>958</v>
      </c>
      <c r="F621" s="203">
        <v>621</v>
      </c>
      <c r="G621" s="203">
        <v>620</v>
      </c>
      <c r="H621" s="40" t="s">
        <v>2365</v>
      </c>
      <c r="I621" s="35" t="s">
        <v>2648</v>
      </c>
      <c r="J621" s="187"/>
      <c r="K621" s="187"/>
      <c r="L621" s="187"/>
      <c r="M621" s="185">
        <v>-4461142</v>
      </c>
      <c r="N621" s="174">
        <v>801</v>
      </c>
      <c r="O621" s="174"/>
      <c r="P621" s="13"/>
      <c r="Q621" s="13"/>
      <c r="R621" s="9" t="s">
        <v>1001</v>
      </c>
      <c r="S621" s="27">
        <v>24062</v>
      </c>
      <c r="T621" t="str">
        <f>VLOOKUP(S621,'Acct Unit'!D:E,2,FALSE)</f>
        <v>Women's Center -MG</v>
      </c>
      <c r="U621">
        <f>VLOOKUP(S621,'Acct Unit'!D:F,3,FALSE)</f>
        <v>20</v>
      </c>
      <c r="V621" s="9" t="s">
        <v>1001</v>
      </c>
      <c r="W621" s="13"/>
      <c r="X621" s="13"/>
    </row>
    <row r="622" spans="1:24" ht="18.95" hidden="1" customHeight="1" x14ac:dyDescent="0.25">
      <c r="A622" s="17">
        <v>802</v>
      </c>
      <c r="B622" s="38">
        <v>806802</v>
      </c>
      <c r="C622" s="13"/>
      <c r="D622" s="199">
        <v>2812</v>
      </c>
      <c r="E622" s="13" t="s">
        <v>959</v>
      </c>
      <c r="F622" s="203">
        <v>621</v>
      </c>
      <c r="G622" s="203">
        <v>620</v>
      </c>
      <c r="H622" s="40" t="s">
        <v>2384</v>
      </c>
      <c r="I622" s="35" t="s">
        <v>2648</v>
      </c>
      <c r="J622" s="187"/>
      <c r="K622" s="187"/>
      <c r="L622" s="187"/>
      <c r="M622" s="185">
        <v>-6129.92</v>
      </c>
      <c r="N622" s="174">
        <v>802</v>
      </c>
      <c r="O622" s="174"/>
      <c r="P622" s="13"/>
      <c r="Q622" s="13"/>
      <c r="R622" s="9" t="s">
        <v>1001</v>
      </c>
      <c r="S622" s="27">
        <v>51440</v>
      </c>
      <c r="T622" t="str">
        <f>VLOOKUP(S622,'Acct Unit'!D:E,2,FALSE)</f>
        <v>Homecare Admin -MG</v>
      </c>
      <c r="U622">
        <f>VLOOKUP(S622,'Acct Unit'!D:F,3,FALSE)</f>
        <v>20</v>
      </c>
      <c r="V622" s="9" t="s">
        <v>1001</v>
      </c>
      <c r="W622" s="13"/>
      <c r="X622" s="13"/>
    </row>
    <row r="623" spans="1:24" ht="18.95" hidden="1" customHeight="1" x14ac:dyDescent="0.25">
      <c r="A623" s="17">
        <v>803</v>
      </c>
      <c r="B623" s="38">
        <v>806803</v>
      </c>
      <c r="C623" s="13"/>
      <c r="D623" s="199">
        <v>2812</v>
      </c>
      <c r="E623" s="13" t="s">
        <v>960</v>
      </c>
      <c r="F623" s="203">
        <v>621</v>
      </c>
      <c r="G623" s="203">
        <v>620</v>
      </c>
      <c r="H623" s="40" t="s">
        <v>2391</v>
      </c>
      <c r="I623" s="35" t="s">
        <v>2648</v>
      </c>
      <c r="J623" s="187"/>
      <c r="K623" s="187"/>
      <c r="L623" s="187"/>
      <c r="M623" s="185">
        <v>-124680.09</v>
      </c>
      <c r="N623" s="174">
        <v>803</v>
      </c>
      <c r="O623" s="174"/>
      <c r="P623" s="13"/>
      <c r="Q623" s="13"/>
      <c r="R623" s="9" t="s">
        <v>1001</v>
      </c>
      <c r="S623" s="27">
        <v>16032</v>
      </c>
      <c r="T623" t="str">
        <f>VLOOKUP(S623,'Acct Unit'!D:E,2,FALSE)</f>
        <v>School of Anesthesia-MG</v>
      </c>
      <c r="U623">
        <f>VLOOKUP(S623,'Acct Unit'!D:F,3,FALSE)</f>
        <v>20</v>
      </c>
      <c r="V623" s="9" t="s">
        <v>1001</v>
      </c>
      <c r="W623" s="13"/>
      <c r="X623" s="13"/>
    </row>
    <row r="624" spans="1:24" ht="18.95" hidden="1" customHeight="1" x14ac:dyDescent="0.25">
      <c r="A624" s="17">
        <v>804</v>
      </c>
      <c r="B624" s="38">
        <v>806804</v>
      </c>
      <c r="C624" s="13"/>
      <c r="D624" s="199">
        <v>2812</v>
      </c>
      <c r="E624" s="12" t="s">
        <v>961</v>
      </c>
      <c r="F624" s="203">
        <v>621</v>
      </c>
      <c r="G624" s="203">
        <v>620</v>
      </c>
      <c r="H624" s="40" t="s">
        <v>2357</v>
      </c>
      <c r="I624" s="35" t="s">
        <v>2648</v>
      </c>
      <c r="J624" s="187"/>
      <c r="K624" s="187"/>
      <c r="L624" s="187"/>
      <c r="M624" s="185">
        <v>-103623.67</v>
      </c>
      <c r="N624" s="174">
        <v>804</v>
      </c>
      <c r="O624" s="174"/>
      <c r="P624" s="13"/>
      <c r="Q624" s="13"/>
      <c r="R624" s="9" t="s">
        <v>1001</v>
      </c>
      <c r="S624" s="27">
        <v>20275</v>
      </c>
      <c r="T624" t="str">
        <f>VLOOKUP(S624,'Acct Unit'!D:E,2,FALSE)</f>
        <v>Radiation Oncology - MG</v>
      </c>
      <c r="U624">
        <f>VLOOKUP(S624,'Acct Unit'!D:F,3,FALSE)</f>
        <v>20</v>
      </c>
      <c r="V624" s="9" t="s">
        <v>1001</v>
      </c>
      <c r="W624" s="13"/>
      <c r="X624" s="13"/>
    </row>
    <row r="625" spans="1:24" ht="18.95" hidden="1" customHeight="1" x14ac:dyDescent="0.25">
      <c r="A625" s="17">
        <v>805</v>
      </c>
      <c r="B625" s="38">
        <v>806805</v>
      </c>
      <c r="C625" s="13"/>
      <c r="D625" s="206">
        <v>2812</v>
      </c>
      <c r="E625" s="13" t="s">
        <v>962</v>
      </c>
      <c r="F625" s="203">
        <v>621</v>
      </c>
      <c r="G625" s="203">
        <v>620</v>
      </c>
      <c r="H625" s="40" t="s">
        <v>2362</v>
      </c>
      <c r="I625" s="35" t="s">
        <v>2648</v>
      </c>
      <c r="J625" s="187"/>
      <c r="K625" s="187"/>
      <c r="L625" s="187"/>
      <c r="M625" s="209">
        <v>-168697</v>
      </c>
      <c r="N625" s="210">
        <v>805</v>
      </c>
      <c r="O625" s="217"/>
      <c r="P625" s="13"/>
      <c r="Q625" s="13"/>
      <c r="R625" s="9" t="s">
        <v>1001</v>
      </c>
      <c r="S625" s="27">
        <v>20495</v>
      </c>
      <c r="T625" t="str">
        <f>VLOOKUP(S625,'Acct Unit'!D:E,2,FALSE)</f>
        <v>Heart Station -MG</v>
      </c>
      <c r="U625">
        <f>VLOOKUP(S625,'Acct Unit'!D:F,3,FALSE)</f>
        <v>20</v>
      </c>
      <c r="V625" s="9" t="s">
        <v>1001</v>
      </c>
      <c r="W625" s="13"/>
      <c r="X625" s="13"/>
    </row>
    <row r="626" spans="1:24" ht="18.95" hidden="1" customHeight="1" x14ac:dyDescent="0.25">
      <c r="A626" s="17">
        <v>806</v>
      </c>
      <c r="B626" s="38">
        <v>806806</v>
      </c>
      <c r="C626" s="13"/>
      <c r="D626" s="206">
        <v>2812</v>
      </c>
      <c r="E626" s="13" t="s">
        <v>963</v>
      </c>
      <c r="F626" s="203">
        <v>621</v>
      </c>
      <c r="G626" s="203">
        <v>620</v>
      </c>
      <c r="H626" s="40" t="s">
        <v>2363</v>
      </c>
      <c r="I626" s="35" t="s">
        <v>2648</v>
      </c>
      <c r="J626" s="187"/>
      <c r="K626" s="187"/>
      <c r="L626" s="187"/>
      <c r="M626" s="209">
        <v>-14767.67</v>
      </c>
      <c r="N626" s="210">
        <v>806</v>
      </c>
      <c r="O626" s="217"/>
      <c r="P626" s="13"/>
      <c r="Q626" s="13"/>
      <c r="R626" s="9" t="s">
        <v>1001</v>
      </c>
      <c r="S626" s="27">
        <v>24062</v>
      </c>
      <c r="T626" t="str">
        <f>VLOOKUP(S626,'Acct Unit'!D:E,2,FALSE)</f>
        <v>Women's Center -MG</v>
      </c>
      <c r="U626">
        <f>VLOOKUP(S626,'Acct Unit'!D:F,3,FALSE)</f>
        <v>20</v>
      </c>
      <c r="V626" s="9" t="s">
        <v>1001</v>
      </c>
      <c r="W626" s="13"/>
      <c r="X626" s="13"/>
    </row>
    <row r="627" spans="1:24" ht="18.95" hidden="1" customHeight="1" x14ac:dyDescent="0.25">
      <c r="A627" s="17">
        <v>807</v>
      </c>
      <c r="B627" s="38">
        <v>806807</v>
      </c>
      <c r="C627" s="13"/>
      <c r="D627" s="206">
        <v>2812</v>
      </c>
      <c r="E627" s="13" t="s">
        <v>964</v>
      </c>
      <c r="F627" s="203">
        <v>621</v>
      </c>
      <c r="G627" s="203">
        <v>620</v>
      </c>
      <c r="H627" s="40" t="s">
        <v>2384</v>
      </c>
      <c r="I627" s="35" t="s">
        <v>2648</v>
      </c>
      <c r="J627" s="187"/>
      <c r="K627" s="187"/>
      <c r="L627" s="187"/>
      <c r="M627" s="209">
        <v>-3000</v>
      </c>
      <c r="N627" s="210">
        <v>807</v>
      </c>
      <c r="O627" s="217"/>
      <c r="P627" s="13"/>
      <c r="Q627" s="13"/>
      <c r="R627" s="9" t="s">
        <v>1001</v>
      </c>
      <c r="S627" s="27">
        <v>10310</v>
      </c>
      <c r="T627" t="str">
        <f>VLOOKUP(S627,'Acct Unit'!D:E,2,FALSE)</f>
        <v>Administration -MG</v>
      </c>
      <c r="U627">
        <f>VLOOKUP(S627,'Acct Unit'!D:F,3,FALSE)</f>
        <v>20</v>
      </c>
      <c r="V627" s="9" t="s">
        <v>1001</v>
      </c>
      <c r="W627" s="13"/>
      <c r="X627" s="13"/>
    </row>
    <row r="628" spans="1:24" ht="18.95" hidden="1" customHeight="1" x14ac:dyDescent="0.25">
      <c r="A628" s="17">
        <v>808</v>
      </c>
      <c r="B628" s="38">
        <v>806808</v>
      </c>
      <c r="C628" s="13"/>
      <c r="D628" s="199">
        <v>2812</v>
      </c>
      <c r="E628" s="13" t="s">
        <v>965</v>
      </c>
      <c r="F628" s="203">
        <v>621</v>
      </c>
      <c r="G628" s="203">
        <v>620</v>
      </c>
      <c r="H628" s="40" t="s">
        <v>2341</v>
      </c>
      <c r="I628" s="35" t="s">
        <v>2648</v>
      </c>
      <c r="J628" s="187"/>
      <c r="K628" s="187"/>
      <c r="L628" s="187"/>
      <c r="M628" s="185">
        <v>-9827.36</v>
      </c>
      <c r="N628" s="174">
        <v>808</v>
      </c>
      <c r="O628" s="174"/>
      <c r="P628" s="13"/>
      <c r="Q628" s="13"/>
      <c r="R628" s="9" t="s">
        <v>1001</v>
      </c>
      <c r="S628" s="27">
        <v>16036</v>
      </c>
      <c r="T628" t="str">
        <f>VLOOKUP(S628,'Acct Unit'!D:E,2,FALSE)</f>
        <v>Div of Family Practice -MG</v>
      </c>
      <c r="U628">
        <f>VLOOKUP(S628,'Acct Unit'!D:F,3,FALSE)</f>
        <v>20</v>
      </c>
      <c r="V628" s="9" t="s">
        <v>1001</v>
      </c>
      <c r="W628" s="13"/>
      <c r="X628" s="13"/>
    </row>
    <row r="629" spans="1:24" ht="18.95" hidden="1" customHeight="1" x14ac:dyDescent="0.25">
      <c r="A629" s="17">
        <v>809</v>
      </c>
      <c r="B629" s="38">
        <v>806809</v>
      </c>
      <c r="C629" s="13"/>
      <c r="D629" s="199">
        <v>2812</v>
      </c>
      <c r="E629" s="12" t="s">
        <v>966</v>
      </c>
      <c r="F629" s="203">
        <v>621</v>
      </c>
      <c r="G629" s="203">
        <v>620</v>
      </c>
      <c r="H629" s="40" t="s">
        <v>2358</v>
      </c>
      <c r="I629" s="35" t="s">
        <v>2648</v>
      </c>
      <c r="J629" s="187"/>
      <c r="K629" s="187"/>
      <c r="L629" s="187"/>
      <c r="M629" s="185">
        <v>-42183.6</v>
      </c>
      <c r="N629" s="174">
        <v>809</v>
      </c>
      <c r="O629" s="174"/>
      <c r="P629" s="13"/>
      <c r="Q629" s="13"/>
      <c r="R629" s="9" t="s">
        <v>1001</v>
      </c>
      <c r="S629" s="27">
        <v>21790</v>
      </c>
      <c r="T629" t="str">
        <f>VLOOKUP(S629,'Acct Unit'!D:E,2,FALSE)</f>
        <v>Diabetes Education -MG</v>
      </c>
      <c r="U629">
        <f>VLOOKUP(S629,'Acct Unit'!D:F,3,FALSE)</f>
        <v>20</v>
      </c>
      <c r="V629" s="9" t="s">
        <v>1001</v>
      </c>
      <c r="W629" s="13"/>
      <c r="X629" s="13"/>
    </row>
    <row r="630" spans="1:24" ht="18.95" hidden="1" customHeight="1" x14ac:dyDescent="0.25">
      <c r="A630" s="17">
        <v>810</v>
      </c>
      <c r="B630" s="38">
        <v>806810</v>
      </c>
      <c r="C630" s="13"/>
      <c r="D630" s="199">
        <v>2812</v>
      </c>
      <c r="E630" s="13" t="s">
        <v>967</v>
      </c>
      <c r="F630" s="203">
        <v>621</v>
      </c>
      <c r="G630" s="203">
        <v>620</v>
      </c>
      <c r="H630" s="40" t="s">
        <v>2373</v>
      </c>
      <c r="I630" s="35" t="s">
        <v>2648</v>
      </c>
      <c r="J630" s="187"/>
      <c r="K630" s="187"/>
      <c r="L630" s="187"/>
      <c r="M630" s="185">
        <v>-3000</v>
      </c>
      <c r="N630" s="174">
        <v>810</v>
      </c>
      <c r="O630" s="174"/>
      <c r="P630" s="13"/>
      <c r="Q630" s="13"/>
      <c r="R630" s="9" t="s">
        <v>1001</v>
      </c>
      <c r="S630" s="27">
        <v>24062</v>
      </c>
      <c r="T630" t="str">
        <f>VLOOKUP(S630,'Acct Unit'!D:E,2,FALSE)</f>
        <v>Women's Center -MG</v>
      </c>
      <c r="U630">
        <f>VLOOKUP(S630,'Acct Unit'!D:F,3,FALSE)</f>
        <v>20</v>
      </c>
      <c r="V630" s="9" t="s">
        <v>1001</v>
      </c>
      <c r="W630" s="13"/>
      <c r="X630" s="13"/>
    </row>
    <row r="631" spans="1:24" ht="18.95" hidden="1" customHeight="1" x14ac:dyDescent="0.25">
      <c r="A631" s="17">
        <v>812</v>
      </c>
      <c r="B631" s="38">
        <v>806812</v>
      </c>
      <c r="C631" s="13"/>
      <c r="D631" s="199">
        <v>2812</v>
      </c>
      <c r="E631" s="13" t="s">
        <v>968</v>
      </c>
      <c r="F631" s="203">
        <v>621</v>
      </c>
      <c r="G631" s="203">
        <v>620</v>
      </c>
      <c r="H631" s="40" t="s">
        <v>2384</v>
      </c>
      <c r="I631" s="35" t="s">
        <v>2648</v>
      </c>
      <c r="J631" s="187"/>
      <c r="K631" s="187"/>
      <c r="L631" s="187"/>
      <c r="M631" s="185">
        <v>-162835.75</v>
      </c>
      <c r="N631" s="174">
        <v>812</v>
      </c>
      <c r="O631" s="174"/>
      <c r="P631" s="13"/>
      <c r="Q631" s="13"/>
      <c r="R631" s="9" t="s">
        <v>1001</v>
      </c>
      <c r="S631" s="27">
        <v>22555</v>
      </c>
      <c r="T631" t="str">
        <f>VLOOKUP(S631,'Acct Unit'!D:E,2,FALSE)</f>
        <v>Pharmacy -MG</v>
      </c>
      <c r="U631">
        <f>VLOOKUP(S631,'Acct Unit'!D:F,3,FALSE)</f>
        <v>20</v>
      </c>
      <c r="V631" s="9" t="s">
        <v>1001</v>
      </c>
      <c r="W631" s="13"/>
      <c r="X631" s="13"/>
    </row>
    <row r="632" spans="1:24" ht="18.95" hidden="1" customHeight="1" x14ac:dyDescent="0.25">
      <c r="A632" s="17">
        <v>813</v>
      </c>
      <c r="B632" s="38">
        <v>806813</v>
      </c>
      <c r="C632" s="13"/>
      <c r="D632" s="199">
        <v>2812</v>
      </c>
      <c r="E632" s="13" t="s">
        <v>969</v>
      </c>
      <c r="F632" s="203">
        <v>621</v>
      </c>
      <c r="G632" s="203">
        <v>620</v>
      </c>
      <c r="H632" s="40" t="s">
        <v>2377</v>
      </c>
      <c r="I632" s="35" t="s">
        <v>2648</v>
      </c>
      <c r="J632" s="187"/>
      <c r="K632" s="187"/>
      <c r="L632" s="187"/>
      <c r="M632" s="185">
        <v>-20017.36</v>
      </c>
      <c r="N632" s="174">
        <v>813</v>
      </c>
      <c r="O632" s="174"/>
      <c r="P632" s="13"/>
      <c r="Q632" s="13"/>
      <c r="R632" s="9" t="s">
        <v>1001</v>
      </c>
      <c r="S632" s="27">
        <v>15531</v>
      </c>
      <c r="T632" t="str">
        <f>VLOOKUP(S632,'Acct Unit'!D:E,2,FALSE)</f>
        <v>Volunteers -MG</v>
      </c>
      <c r="U632">
        <f>VLOOKUP(S632,'Acct Unit'!D:F,3,FALSE)</f>
        <v>20</v>
      </c>
      <c r="V632" s="9" t="s">
        <v>1001</v>
      </c>
      <c r="W632" s="13"/>
      <c r="X632" s="13"/>
    </row>
    <row r="633" spans="1:24" ht="18.95" hidden="1" customHeight="1" x14ac:dyDescent="0.25">
      <c r="A633" s="17">
        <v>815</v>
      </c>
      <c r="B633" s="38">
        <v>806815</v>
      </c>
      <c r="C633" s="13"/>
      <c r="D633" s="199">
        <v>2812</v>
      </c>
      <c r="E633" s="13" t="s">
        <v>970</v>
      </c>
      <c r="F633" s="203">
        <v>621</v>
      </c>
      <c r="G633" s="203">
        <v>620</v>
      </c>
      <c r="H633" s="40" t="s">
        <v>2349</v>
      </c>
      <c r="I633" s="35" t="s">
        <v>2648</v>
      </c>
      <c r="J633" s="187"/>
      <c r="K633" s="187"/>
      <c r="L633" s="187"/>
      <c r="M633" s="185">
        <v>-546.5</v>
      </c>
      <c r="N633" s="174">
        <v>815</v>
      </c>
      <c r="O633" s="174"/>
      <c r="P633" s="13"/>
      <c r="Q633" s="13"/>
      <c r="R633" s="9" t="s">
        <v>1001</v>
      </c>
      <c r="S633" s="27">
        <v>20960</v>
      </c>
      <c r="T633" t="str">
        <f>VLOOKUP(S633,'Acct Unit'!D:E,2,FALSE)</f>
        <v>Emergency Department-MG</v>
      </c>
      <c r="U633">
        <f>VLOOKUP(S633,'Acct Unit'!D:F,3,FALSE)</f>
        <v>20</v>
      </c>
      <c r="V633" s="9" t="s">
        <v>1001</v>
      </c>
      <c r="W633" s="13"/>
      <c r="X633" s="13"/>
    </row>
    <row r="634" spans="1:24" ht="18.95" hidden="1" customHeight="1" x14ac:dyDescent="0.25">
      <c r="A634" s="17">
        <v>817</v>
      </c>
      <c r="B634" s="38">
        <v>806817</v>
      </c>
      <c r="C634" s="13"/>
      <c r="D634" s="199">
        <v>2812</v>
      </c>
      <c r="E634" s="13" t="s">
        <v>971</v>
      </c>
      <c r="F634" s="203">
        <v>621</v>
      </c>
      <c r="G634" s="203">
        <v>620</v>
      </c>
      <c r="H634" s="40" t="s">
        <v>2365</v>
      </c>
      <c r="I634" s="35" t="s">
        <v>2648</v>
      </c>
      <c r="J634" s="187"/>
      <c r="K634" s="187"/>
      <c r="L634" s="187"/>
      <c r="M634" s="185">
        <v>-29407.35</v>
      </c>
      <c r="N634" s="174">
        <v>817</v>
      </c>
      <c r="O634" s="174"/>
      <c r="P634" s="13"/>
      <c r="Q634" s="13"/>
      <c r="R634" s="9" t="s">
        <v>1001</v>
      </c>
      <c r="S634" s="27">
        <v>14565</v>
      </c>
      <c r="T634" t="str">
        <f>VLOOKUP(S634,'Acct Unit'!D:E,2,FALSE)</f>
        <v>Grounds -MG</v>
      </c>
      <c r="U634">
        <f>VLOOKUP(S634,'Acct Unit'!D:F,3,FALSE)</f>
        <v>20</v>
      </c>
      <c r="V634" s="9" t="s">
        <v>1001</v>
      </c>
      <c r="W634" s="13"/>
      <c r="X634" s="13"/>
    </row>
    <row r="635" spans="1:24" ht="18.95" hidden="1" customHeight="1" x14ac:dyDescent="0.25">
      <c r="A635" s="17">
        <v>821</v>
      </c>
      <c r="B635" s="38">
        <v>806821</v>
      </c>
      <c r="C635" s="13"/>
      <c r="D635" s="199">
        <v>2812</v>
      </c>
      <c r="E635" s="13" t="s">
        <v>973</v>
      </c>
      <c r="F635" s="203">
        <v>621</v>
      </c>
      <c r="G635" s="203">
        <v>620</v>
      </c>
      <c r="H635" s="40" t="s">
        <v>2387</v>
      </c>
      <c r="I635" s="35" t="s">
        <v>2648</v>
      </c>
      <c r="J635" s="187"/>
      <c r="K635" s="187"/>
      <c r="L635" s="187"/>
      <c r="M635" s="185">
        <v>-22306.06</v>
      </c>
      <c r="N635" s="174">
        <v>821</v>
      </c>
      <c r="O635" s="174"/>
      <c r="P635" s="13"/>
      <c r="Q635" s="13"/>
      <c r="R635" s="9" t="s">
        <v>1001</v>
      </c>
      <c r="S635" s="27">
        <v>20275</v>
      </c>
      <c r="T635" t="str">
        <f>VLOOKUP(S635,'Acct Unit'!D:E,2,FALSE)</f>
        <v>Radiation Oncology - MG</v>
      </c>
      <c r="U635">
        <f>VLOOKUP(S635,'Acct Unit'!D:F,3,FALSE)</f>
        <v>20</v>
      </c>
      <c r="V635" s="9" t="s">
        <v>1001</v>
      </c>
      <c r="W635" s="13"/>
      <c r="X635" s="13"/>
    </row>
    <row r="636" spans="1:24" ht="18.95" hidden="1" customHeight="1" x14ac:dyDescent="0.25">
      <c r="A636" s="17">
        <v>825</v>
      </c>
      <c r="B636" s="38">
        <v>806825</v>
      </c>
      <c r="C636" s="13"/>
      <c r="D636" s="199">
        <v>2812</v>
      </c>
      <c r="E636" s="13" t="s">
        <v>974</v>
      </c>
      <c r="F636" s="203">
        <v>621</v>
      </c>
      <c r="G636" s="203">
        <v>620</v>
      </c>
      <c r="H636" s="40" t="s">
        <v>2362</v>
      </c>
      <c r="I636" s="35" t="s">
        <v>2648</v>
      </c>
      <c r="J636" s="187"/>
      <c r="K636" s="187"/>
      <c r="L636" s="187"/>
      <c r="M636" s="185">
        <v>-58641.440000000002</v>
      </c>
      <c r="N636" s="174">
        <v>825</v>
      </c>
      <c r="O636" s="174"/>
      <c r="P636" s="13"/>
      <c r="Q636" s="13"/>
      <c r="R636" s="9" t="s">
        <v>1001</v>
      </c>
      <c r="S636" s="27">
        <v>10310</v>
      </c>
      <c r="T636" t="str">
        <f>VLOOKUP(S636,'Acct Unit'!D:E,2,FALSE)</f>
        <v>Administration -MG</v>
      </c>
      <c r="U636">
        <f>VLOOKUP(S636,'Acct Unit'!D:F,3,FALSE)</f>
        <v>20</v>
      </c>
      <c r="V636" s="9" t="s">
        <v>1001</v>
      </c>
      <c r="W636" s="13"/>
      <c r="X636" s="13"/>
    </row>
    <row r="637" spans="1:24" ht="18.95" hidden="1" customHeight="1" x14ac:dyDescent="0.25">
      <c r="A637" s="17">
        <v>826</v>
      </c>
      <c r="B637" s="38">
        <v>806826</v>
      </c>
      <c r="C637" s="13"/>
      <c r="D637" s="199">
        <v>2812</v>
      </c>
      <c r="E637" s="13" t="s">
        <v>975</v>
      </c>
      <c r="F637" s="203">
        <v>621</v>
      </c>
      <c r="G637" s="203">
        <v>620</v>
      </c>
      <c r="H637" s="40" t="s">
        <v>2341</v>
      </c>
      <c r="I637" s="35" t="s">
        <v>2648</v>
      </c>
      <c r="J637" s="187"/>
      <c r="K637" s="187"/>
      <c r="L637" s="187"/>
      <c r="M637" s="185">
        <v>-10017.049999999999</v>
      </c>
      <c r="N637" s="174">
        <v>826</v>
      </c>
      <c r="O637" s="174"/>
      <c r="P637" s="13"/>
      <c r="Q637" s="13"/>
      <c r="R637" s="9" t="s">
        <v>1001</v>
      </c>
      <c r="S637" s="27">
        <v>30155</v>
      </c>
      <c r="T637" t="str">
        <f>VLOOKUP(S637,'Acct Unit'!D:E,2,FALSE)</f>
        <v>Nursing Administration -MG</v>
      </c>
      <c r="U637">
        <f>VLOOKUP(S637,'Acct Unit'!D:F,3,FALSE)</f>
        <v>20</v>
      </c>
      <c r="V637" s="9" t="s">
        <v>1001</v>
      </c>
      <c r="W637" s="13"/>
      <c r="X637" s="13"/>
    </row>
    <row r="638" spans="1:24" ht="18.95" hidden="1" customHeight="1" x14ac:dyDescent="0.25">
      <c r="A638" s="17">
        <v>829</v>
      </c>
      <c r="B638" s="39">
        <v>806829</v>
      </c>
      <c r="C638" s="13"/>
      <c r="D638" s="214">
        <v>2812</v>
      </c>
      <c r="E638" s="13" t="s">
        <v>976</v>
      </c>
      <c r="F638" s="203">
        <v>621</v>
      </c>
      <c r="G638" s="203">
        <v>620</v>
      </c>
      <c r="H638" s="40" t="s">
        <v>2387</v>
      </c>
      <c r="I638" s="35" t="s">
        <v>2648</v>
      </c>
      <c r="J638" s="187"/>
      <c r="K638" s="187"/>
      <c r="L638" s="187"/>
      <c r="M638" s="216">
        <v>-4872.87</v>
      </c>
      <c r="N638" s="217">
        <v>829</v>
      </c>
      <c r="O638" s="217"/>
      <c r="P638" s="13"/>
      <c r="Q638" s="13"/>
      <c r="R638" s="9" t="s">
        <v>1001</v>
      </c>
      <c r="S638" s="27">
        <v>24062</v>
      </c>
      <c r="T638" t="str">
        <f>VLOOKUP(S638,'Acct Unit'!D:E,2,FALSE)</f>
        <v>Women's Center -MG</v>
      </c>
      <c r="U638">
        <f>VLOOKUP(S638,'Acct Unit'!D:F,3,FALSE)</f>
        <v>20</v>
      </c>
      <c r="V638" s="9" t="s">
        <v>1001</v>
      </c>
      <c r="W638" s="13"/>
      <c r="X638" s="13"/>
    </row>
    <row r="639" spans="1:24" ht="18.95" hidden="1" customHeight="1" x14ac:dyDescent="0.25">
      <c r="A639" s="17">
        <v>832</v>
      </c>
      <c r="B639" s="38">
        <v>806832</v>
      </c>
      <c r="C639" s="13"/>
      <c r="D639" s="214">
        <v>2812</v>
      </c>
      <c r="E639" s="13" t="s">
        <v>977</v>
      </c>
      <c r="F639" s="203">
        <v>621</v>
      </c>
      <c r="G639" s="203">
        <v>620</v>
      </c>
      <c r="H639" s="40" t="s">
        <v>2384</v>
      </c>
      <c r="I639" s="35" t="s">
        <v>2648</v>
      </c>
      <c r="J639" s="187"/>
      <c r="K639" s="187"/>
      <c r="L639" s="187"/>
      <c r="M639" s="216">
        <v>-3989</v>
      </c>
      <c r="N639" s="217">
        <v>832</v>
      </c>
      <c r="O639" s="217"/>
      <c r="P639" s="13"/>
      <c r="Q639" s="13"/>
      <c r="R639" s="9" t="s">
        <v>1001</v>
      </c>
      <c r="S639" s="27">
        <v>10310</v>
      </c>
      <c r="T639" t="str">
        <f>VLOOKUP(S639,'Acct Unit'!D:E,2,FALSE)</f>
        <v>Administration -MG</v>
      </c>
      <c r="U639">
        <f>VLOOKUP(S639,'Acct Unit'!D:F,3,FALSE)</f>
        <v>20</v>
      </c>
      <c r="V639" s="9" t="s">
        <v>1001</v>
      </c>
      <c r="W639" s="13"/>
      <c r="X639" s="13"/>
    </row>
    <row r="640" spans="1:24" ht="18.95" hidden="1" customHeight="1" x14ac:dyDescent="0.25">
      <c r="A640" s="17">
        <v>835</v>
      </c>
      <c r="B640" s="38">
        <v>806835</v>
      </c>
      <c r="C640" s="13"/>
      <c r="D640" s="214">
        <v>2812</v>
      </c>
      <c r="E640" s="13" t="s">
        <v>979</v>
      </c>
      <c r="F640" s="203">
        <v>621</v>
      </c>
      <c r="G640" s="203">
        <v>620</v>
      </c>
      <c r="H640" s="40" t="s">
        <v>2390</v>
      </c>
      <c r="I640" s="35" t="s">
        <v>2648</v>
      </c>
      <c r="J640" s="187"/>
      <c r="K640" s="187"/>
      <c r="L640" s="187"/>
      <c r="M640" s="216">
        <v>-73839</v>
      </c>
      <c r="N640" s="217">
        <v>835</v>
      </c>
      <c r="O640" s="217"/>
      <c r="P640" s="13"/>
      <c r="Q640" s="13"/>
      <c r="R640" s="9" t="s">
        <v>1001</v>
      </c>
      <c r="S640" s="27">
        <v>24062</v>
      </c>
      <c r="T640" t="str">
        <f>VLOOKUP(S640,'Acct Unit'!D:E,2,FALSE)</f>
        <v>Women's Center -MG</v>
      </c>
      <c r="U640">
        <f>VLOOKUP(S640,'Acct Unit'!D:F,3,FALSE)</f>
        <v>20</v>
      </c>
      <c r="V640" s="9" t="s">
        <v>1001</v>
      </c>
      <c r="W640" s="13"/>
      <c r="X640" s="13"/>
    </row>
    <row r="641" spans="1:24" ht="18.95" hidden="1" customHeight="1" x14ac:dyDescent="0.25">
      <c r="A641" s="17">
        <v>836</v>
      </c>
      <c r="B641" s="38">
        <v>806836</v>
      </c>
      <c r="C641" s="13"/>
      <c r="D641" s="199">
        <v>2812</v>
      </c>
      <c r="E641" s="13" t="s">
        <v>980</v>
      </c>
      <c r="F641" s="203">
        <v>621</v>
      </c>
      <c r="G641" s="203">
        <v>620</v>
      </c>
      <c r="H641" s="40" t="s">
        <v>2384</v>
      </c>
      <c r="I641" s="35" t="s">
        <v>2648</v>
      </c>
      <c r="J641" s="187"/>
      <c r="K641" s="187"/>
      <c r="L641" s="187"/>
      <c r="M641" s="185">
        <v>-400024.09</v>
      </c>
      <c r="N641" s="174">
        <v>836</v>
      </c>
      <c r="O641" s="174"/>
      <c r="P641" s="13"/>
      <c r="Q641" s="13"/>
      <c r="R641" s="9" t="s">
        <v>1001</v>
      </c>
      <c r="S641" s="27">
        <v>31455</v>
      </c>
      <c r="T641" t="str">
        <f>VLOOKUP(S641,'Acct Unit'!D:E,2,FALSE)</f>
        <v>NICU -MG</v>
      </c>
      <c r="U641">
        <f>VLOOKUP(S641,'Acct Unit'!D:F,3,FALSE)</f>
        <v>20</v>
      </c>
      <c r="V641" s="9" t="s">
        <v>1001</v>
      </c>
      <c r="W641" s="13"/>
      <c r="X641" s="13"/>
    </row>
    <row r="642" spans="1:24" ht="18.95" hidden="1" customHeight="1" x14ac:dyDescent="0.25">
      <c r="A642" s="17">
        <v>837</v>
      </c>
      <c r="B642" s="38">
        <v>806837</v>
      </c>
      <c r="C642" s="13"/>
      <c r="D642" s="199">
        <v>2812</v>
      </c>
      <c r="E642" s="13" t="s">
        <v>981</v>
      </c>
      <c r="F642" s="203">
        <v>621</v>
      </c>
      <c r="G642" s="203">
        <v>620</v>
      </c>
      <c r="H642" s="40" t="s">
        <v>2390</v>
      </c>
      <c r="I642" s="35" t="s">
        <v>2648</v>
      </c>
      <c r="J642" s="187"/>
      <c r="K642" s="187"/>
      <c r="L642" s="187"/>
      <c r="M642" s="185">
        <v>-21652.92</v>
      </c>
      <c r="N642" s="174">
        <v>837</v>
      </c>
      <c r="O642" s="174"/>
      <c r="P642" s="13"/>
      <c r="Q642" s="13"/>
      <c r="R642" s="9" t="s">
        <v>1001</v>
      </c>
      <c r="S642" s="27">
        <v>10310</v>
      </c>
      <c r="T642" t="str">
        <f>VLOOKUP(S642,'Acct Unit'!D:E,2,FALSE)</f>
        <v>Administration -MG</v>
      </c>
      <c r="U642">
        <f>VLOOKUP(S642,'Acct Unit'!D:F,3,FALSE)</f>
        <v>20</v>
      </c>
      <c r="V642" s="9" t="s">
        <v>1001</v>
      </c>
      <c r="W642" s="13"/>
      <c r="X642" s="13"/>
    </row>
    <row r="643" spans="1:24" ht="18.95" hidden="1" customHeight="1" x14ac:dyDescent="0.25">
      <c r="A643" s="17">
        <v>838</v>
      </c>
      <c r="B643" s="38">
        <v>806838</v>
      </c>
      <c r="C643" s="13"/>
      <c r="D643" s="199">
        <v>2812</v>
      </c>
      <c r="E643" s="13" t="s">
        <v>982</v>
      </c>
      <c r="F643" s="203">
        <v>621</v>
      </c>
      <c r="G643" s="203">
        <v>620</v>
      </c>
      <c r="H643" s="40" t="s">
        <v>2341</v>
      </c>
      <c r="I643" s="35" t="s">
        <v>2648</v>
      </c>
      <c r="J643" s="187"/>
      <c r="K643" s="187"/>
      <c r="L643" s="187"/>
      <c r="M643" s="185">
        <v>-29535.05</v>
      </c>
      <c r="N643" s="174">
        <v>838</v>
      </c>
      <c r="O643" s="174"/>
      <c r="P643" s="13"/>
      <c r="Q643" s="13"/>
      <c r="R643" s="9" t="s">
        <v>1001</v>
      </c>
      <c r="S643" s="27">
        <v>10310</v>
      </c>
      <c r="T643" t="str">
        <f>VLOOKUP(S643,'Acct Unit'!D:E,2,FALSE)</f>
        <v>Administration -MG</v>
      </c>
      <c r="U643">
        <f>VLOOKUP(S643,'Acct Unit'!D:F,3,FALSE)</f>
        <v>20</v>
      </c>
      <c r="V643" s="9" t="s">
        <v>1001</v>
      </c>
      <c r="W643" s="13"/>
      <c r="X643" s="13"/>
    </row>
    <row r="644" spans="1:24" ht="18.95" hidden="1" customHeight="1" x14ac:dyDescent="0.25">
      <c r="A644" s="17">
        <v>839</v>
      </c>
      <c r="B644" s="38">
        <v>806839</v>
      </c>
      <c r="C644" s="13"/>
      <c r="D644" s="199">
        <v>2812</v>
      </c>
      <c r="E644" s="12" t="s">
        <v>983</v>
      </c>
      <c r="F644" s="203">
        <v>621</v>
      </c>
      <c r="G644" s="203">
        <v>620</v>
      </c>
      <c r="H644" s="40" t="s">
        <v>2341</v>
      </c>
      <c r="I644" s="35" t="s">
        <v>2648</v>
      </c>
      <c r="J644" s="187"/>
      <c r="K644" s="187"/>
      <c r="L644" s="187"/>
      <c r="M644" s="185">
        <v>-15703.28</v>
      </c>
      <c r="N644" s="174">
        <v>839</v>
      </c>
      <c r="O644" s="174"/>
      <c r="P644" s="13"/>
      <c r="Q644" s="13"/>
      <c r="R644" s="9" t="s">
        <v>1001</v>
      </c>
      <c r="S644" s="27">
        <v>10310</v>
      </c>
      <c r="T644" t="str">
        <f>VLOOKUP(S644,'Acct Unit'!D:E,2,FALSE)</f>
        <v>Administration -MG</v>
      </c>
      <c r="U644">
        <f>VLOOKUP(S644,'Acct Unit'!D:F,3,FALSE)</f>
        <v>20</v>
      </c>
      <c r="V644" s="9" t="s">
        <v>1001</v>
      </c>
      <c r="W644" s="13"/>
      <c r="X644" s="13"/>
    </row>
    <row r="645" spans="1:24" ht="18.95" hidden="1" customHeight="1" x14ac:dyDescent="0.25">
      <c r="A645" s="17">
        <v>840</v>
      </c>
      <c r="B645" s="38">
        <v>806840</v>
      </c>
      <c r="C645" s="13"/>
      <c r="D645" s="199">
        <v>2812</v>
      </c>
      <c r="E645" s="12" t="s">
        <v>984</v>
      </c>
      <c r="F645" s="203">
        <v>621</v>
      </c>
      <c r="G645" s="203">
        <v>620</v>
      </c>
      <c r="H645" s="40" t="s">
        <v>2341</v>
      </c>
      <c r="I645" s="35" t="s">
        <v>2648</v>
      </c>
      <c r="J645" s="187"/>
      <c r="K645" s="187"/>
      <c r="L645" s="187"/>
      <c r="M645" s="185">
        <v>-244129.61</v>
      </c>
      <c r="N645" s="174">
        <v>840</v>
      </c>
      <c r="O645" s="174"/>
      <c r="P645" s="13"/>
      <c r="Q645" s="13"/>
      <c r="R645" s="9" t="s">
        <v>1001</v>
      </c>
      <c r="S645" s="27">
        <v>10310</v>
      </c>
      <c r="T645" t="str">
        <f>VLOOKUP(S645,'Acct Unit'!D:E,2,FALSE)</f>
        <v>Administration -MG</v>
      </c>
      <c r="U645">
        <f>VLOOKUP(S645,'Acct Unit'!D:F,3,FALSE)</f>
        <v>20</v>
      </c>
      <c r="V645" s="9" t="s">
        <v>1001</v>
      </c>
      <c r="W645" s="13"/>
      <c r="X645" s="13"/>
    </row>
    <row r="646" spans="1:24" ht="18.95" hidden="1" customHeight="1" x14ac:dyDescent="0.25">
      <c r="A646" s="17">
        <v>841</v>
      </c>
      <c r="B646" s="38">
        <v>806841</v>
      </c>
      <c r="C646" s="13"/>
      <c r="D646" s="199">
        <v>2812</v>
      </c>
      <c r="E646" s="12" t="s">
        <v>985</v>
      </c>
      <c r="F646" s="203">
        <v>621</v>
      </c>
      <c r="G646" s="203">
        <v>620</v>
      </c>
      <c r="H646" s="40" t="s">
        <v>2341</v>
      </c>
      <c r="I646" s="35" t="s">
        <v>2648</v>
      </c>
      <c r="J646" s="187"/>
      <c r="K646" s="187"/>
      <c r="L646" s="187"/>
      <c r="M646" s="185">
        <v>-9696</v>
      </c>
      <c r="N646" s="174">
        <v>841</v>
      </c>
      <c r="O646" s="174"/>
      <c r="P646" s="13"/>
      <c r="Q646" s="13"/>
      <c r="R646" s="9" t="s">
        <v>1001</v>
      </c>
      <c r="S646" s="27">
        <v>10310</v>
      </c>
      <c r="T646" t="str">
        <f>VLOOKUP(S646,'Acct Unit'!D:E,2,FALSE)</f>
        <v>Administration -MG</v>
      </c>
      <c r="U646">
        <f>VLOOKUP(S646,'Acct Unit'!D:F,3,FALSE)</f>
        <v>20</v>
      </c>
      <c r="V646" s="9" t="s">
        <v>1001</v>
      </c>
      <c r="W646" s="13"/>
      <c r="X646" s="13"/>
    </row>
    <row r="647" spans="1:24" ht="18.95" hidden="1" customHeight="1" x14ac:dyDescent="0.25">
      <c r="A647" s="17">
        <v>842</v>
      </c>
      <c r="B647" s="38">
        <v>806842</v>
      </c>
      <c r="C647" s="13"/>
      <c r="D647" s="199">
        <v>2812</v>
      </c>
      <c r="E647" s="12" t="s">
        <v>986</v>
      </c>
      <c r="F647" s="203">
        <v>621</v>
      </c>
      <c r="G647" s="203">
        <v>620</v>
      </c>
      <c r="H647" s="40" t="s">
        <v>2341</v>
      </c>
      <c r="I647" s="35" t="s">
        <v>2648</v>
      </c>
      <c r="J647" s="187"/>
      <c r="K647" s="187"/>
      <c r="L647" s="187"/>
      <c r="M647" s="185">
        <v>-15466.66</v>
      </c>
      <c r="N647" s="174">
        <v>842</v>
      </c>
      <c r="O647" s="174"/>
      <c r="P647" s="13"/>
      <c r="Q647" s="13"/>
      <c r="R647" s="9" t="s">
        <v>1001</v>
      </c>
      <c r="S647" s="27">
        <v>30155</v>
      </c>
      <c r="T647" t="str">
        <f>VLOOKUP(S647,'Acct Unit'!D:E,2,FALSE)</f>
        <v>Nursing Administration -MG</v>
      </c>
      <c r="U647">
        <f>VLOOKUP(S647,'Acct Unit'!D:F,3,FALSE)</f>
        <v>20</v>
      </c>
      <c r="V647" s="9" t="s">
        <v>1001</v>
      </c>
      <c r="W647" s="13"/>
      <c r="X647" s="13"/>
    </row>
    <row r="648" spans="1:24" ht="18.95" hidden="1" customHeight="1" x14ac:dyDescent="0.25">
      <c r="A648" s="17">
        <v>844</v>
      </c>
      <c r="B648" s="38">
        <v>806844</v>
      </c>
      <c r="C648" s="13"/>
      <c r="D648" s="199">
        <v>2812</v>
      </c>
      <c r="E648" s="12" t="s">
        <v>988</v>
      </c>
      <c r="F648" s="203">
        <v>621</v>
      </c>
      <c r="G648" s="203">
        <v>620</v>
      </c>
      <c r="H648" s="40" t="s">
        <v>2363</v>
      </c>
      <c r="I648" s="35" t="s">
        <v>2648</v>
      </c>
      <c r="J648" s="187"/>
      <c r="K648" s="187"/>
      <c r="L648" s="187"/>
      <c r="M648" s="185">
        <v>-100000</v>
      </c>
      <c r="N648" s="174">
        <v>844</v>
      </c>
      <c r="O648" s="174"/>
      <c r="P648" s="13"/>
      <c r="Q648" s="13"/>
      <c r="R648" s="9" t="s">
        <v>1001</v>
      </c>
      <c r="S648" s="27">
        <v>15538</v>
      </c>
      <c r="T648" t="str">
        <f>VLOOKUP(S648,'Acct Unit'!D:E,2,FALSE)</f>
        <v>Nurse Family Partnership -MG</v>
      </c>
      <c r="U648">
        <f>VLOOKUP(S648,'Acct Unit'!D:F,3,FALSE)</f>
        <v>20</v>
      </c>
      <c r="V648" s="9" t="s">
        <v>1001</v>
      </c>
      <c r="W648" s="13"/>
      <c r="X648" s="13"/>
    </row>
    <row r="649" spans="1:24" ht="18.95" hidden="1" customHeight="1" x14ac:dyDescent="0.25">
      <c r="A649" s="17">
        <v>845</v>
      </c>
      <c r="B649" s="38">
        <v>806845</v>
      </c>
      <c r="C649" s="13"/>
      <c r="D649" s="199">
        <v>2812</v>
      </c>
      <c r="E649" s="12" t="s">
        <v>989</v>
      </c>
      <c r="F649" s="203">
        <v>621</v>
      </c>
      <c r="G649" s="203">
        <v>620</v>
      </c>
      <c r="H649" s="40" t="s">
        <v>2352</v>
      </c>
      <c r="I649" s="35" t="s">
        <v>2648</v>
      </c>
      <c r="J649" s="187"/>
      <c r="K649" s="187"/>
      <c r="L649" s="187"/>
      <c r="M649" s="185">
        <v>-80330.58</v>
      </c>
      <c r="N649" s="174">
        <v>845</v>
      </c>
      <c r="O649" s="174"/>
      <c r="P649" s="13"/>
      <c r="Q649" s="13"/>
      <c r="R649" s="9" t="s">
        <v>1001</v>
      </c>
      <c r="S649" s="27">
        <v>10310</v>
      </c>
      <c r="T649" t="str">
        <f>VLOOKUP(S649,'Acct Unit'!D:E,2,FALSE)</f>
        <v>Administration -MG</v>
      </c>
      <c r="U649">
        <f>VLOOKUP(S649,'Acct Unit'!D:F,3,FALSE)</f>
        <v>20</v>
      </c>
      <c r="V649" s="9" t="s">
        <v>1001</v>
      </c>
      <c r="W649" s="13"/>
      <c r="X649" s="13"/>
    </row>
    <row r="650" spans="1:24" ht="18.95" hidden="1" customHeight="1" x14ac:dyDescent="0.25">
      <c r="A650" s="17">
        <v>847</v>
      </c>
      <c r="B650" s="38">
        <v>806847</v>
      </c>
      <c r="C650" s="13"/>
      <c r="D650" s="199">
        <v>2812</v>
      </c>
      <c r="E650" s="12" t="s">
        <v>991</v>
      </c>
      <c r="F650" s="203">
        <v>621</v>
      </c>
      <c r="G650" s="203">
        <v>620</v>
      </c>
      <c r="H650" s="40" t="s">
        <v>2341</v>
      </c>
      <c r="I650" s="35" t="s">
        <v>2648</v>
      </c>
      <c r="J650" s="187"/>
      <c r="K650" s="187"/>
      <c r="L650" s="187"/>
      <c r="M650" s="185">
        <v>-9078.81</v>
      </c>
      <c r="N650" s="174">
        <v>847</v>
      </c>
      <c r="O650" s="174"/>
      <c r="P650" s="13"/>
      <c r="Q650" s="13"/>
      <c r="R650" s="9" t="s">
        <v>1001</v>
      </c>
      <c r="S650" s="27">
        <v>10310</v>
      </c>
      <c r="T650" t="str">
        <f>VLOOKUP(S650,'Acct Unit'!D:E,2,FALSE)</f>
        <v>Administration -MG</v>
      </c>
      <c r="U650">
        <f>VLOOKUP(S650,'Acct Unit'!D:F,3,FALSE)</f>
        <v>20</v>
      </c>
      <c r="V650" s="9" t="s">
        <v>1001</v>
      </c>
      <c r="W650" s="13"/>
      <c r="X650" s="13"/>
    </row>
    <row r="651" spans="1:24" ht="18.95" hidden="1" customHeight="1" x14ac:dyDescent="0.25">
      <c r="A651" s="17">
        <v>848</v>
      </c>
      <c r="B651" s="38">
        <v>806848</v>
      </c>
      <c r="C651" s="13"/>
      <c r="D651" s="199">
        <v>2812</v>
      </c>
      <c r="E651" s="13" t="s">
        <v>992</v>
      </c>
      <c r="F651" s="203">
        <v>621</v>
      </c>
      <c r="G651" s="203">
        <v>620</v>
      </c>
      <c r="H651" s="40" t="s">
        <v>2341</v>
      </c>
      <c r="I651" s="35" t="s">
        <v>2648</v>
      </c>
      <c r="J651" s="187"/>
      <c r="K651" s="187"/>
      <c r="L651" s="187"/>
      <c r="M651" s="185">
        <v>-5330</v>
      </c>
      <c r="N651" s="174">
        <v>848</v>
      </c>
      <c r="O651" s="174"/>
      <c r="P651" s="13"/>
      <c r="Q651" s="13"/>
      <c r="R651" s="9" t="s">
        <v>1001</v>
      </c>
      <c r="S651" s="27">
        <v>10310</v>
      </c>
      <c r="T651" t="str">
        <f>VLOOKUP(S651,'Acct Unit'!D:E,2,FALSE)</f>
        <v>Administration -MG</v>
      </c>
      <c r="U651">
        <f>VLOOKUP(S651,'Acct Unit'!D:F,3,FALSE)</f>
        <v>20</v>
      </c>
      <c r="V651" s="9" t="s">
        <v>1001</v>
      </c>
      <c r="W651" s="13"/>
      <c r="X651" s="13"/>
    </row>
    <row r="652" spans="1:24" ht="18.95" hidden="1" customHeight="1" x14ac:dyDescent="0.25">
      <c r="A652" s="17">
        <v>849</v>
      </c>
      <c r="B652" s="38">
        <v>806849</v>
      </c>
      <c r="C652" s="13"/>
      <c r="D652" s="199">
        <v>2812</v>
      </c>
      <c r="E652" s="13" t="s">
        <v>993</v>
      </c>
      <c r="F652" s="203">
        <v>621</v>
      </c>
      <c r="G652" s="203">
        <v>620</v>
      </c>
      <c r="H652" s="40" t="s">
        <v>2341</v>
      </c>
      <c r="I652" s="35" t="s">
        <v>2648</v>
      </c>
      <c r="J652" s="187"/>
      <c r="K652" s="187"/>
      <c r="L652" s="187"/>
      <c r="M652" s="185">
        <v>-250</v>
      </c>
      <c r="N652" s="174">
        <v>849</v>
      </c>
      <c r="O652" s="174"/>
      <c r="P652" s="13"/>
      <c r="Q652" s="13"/>
      <c r="R652" s="9" t="s">
        <v>1001</v>
      </c>
      <c r="S652" s="27">
        <v>20275</v>
      </c>
      <c r="T652" t="str">
        <f>VLOOKUP(S652,'Acct Unit'!D:E,2,FALSE)</f>
        <v>Radiation Oncology - MG</v>
      </c>
      <c r="U652">
        <f>VLOOKUP(S652,'Acct Unit'!D:F,3,FALSE)</f>
        <v>20</v>
      </c>
      <c r="V652" s="9" t="s">
        <v>1001</v>
      </c>
      <c r="W652" s="13"/>
      <c r="X652" s="13"/>
    </row>
    <row r="653" spans="1:24" ht="18.95" hidden="1" customHeight="1" x14ac:dyDescent="0.25">
      <c r="A653" s="17">
        <v>860</v>
      </c>
      <c r="B653" s="38">
        <v>806860</v>
      </c>
      <c r="C653" s="13"/>
      <c r="D653" s="199">
        <v>2812</v>
      </c>
      <c r="E653" s="13" t="s">
        <v>994</v>
      </c>
      <c r="F653" s="203">
        <v>621</v>
      </c>
      <c r="G653" s="203">
        <v>620</v>
      </c>
      <c r="H653" s="40" t="s">
        <v>2362</v>
      </c>
      <c r="I653" s="35" t="s">
        <v>2648</v>
      </c>
      <c r="J653" s="187"/>
      <c r="K653" s="187"/>
      <c r="L653" s="187"/>
      <c r="M653" s="185">
        <v>-8929.61</v>
      </c>
      <c r="N653" s="174">
        <v>860</v>
      </c>
      <c r="O653" s="174"/>
      <c r="P653" s="13"/>
      <c r="Q653" s="13"/>
      <c r="R653" s="9" t="s">
        <v>1001</v>
      </c>
      <c r="S653" s="27">
        <v>10310</v>
      </c>
      <c r="T653" t="str">
        <f>VLOOKUP(S653,'Acct Unit'!D:E,2,FALSE)</f>
        <v>Administration -MG</v>
      </c>
      <c r="U653">
        <f>VLOOKUP(S653,'Acct Unit'!D:F,3,FALSE)</f>
        <v>20</v>
      </c>
      <c r="V653" s="9" t="s">
        <v>1001</v>
      </c>
      <c r="W653" s="13"/>
      <c r="X653" s="13"/>
    </row>
    <row r="654" spans="1:24" ht="18.95" hidden="1" customHeight="1" x14ac:dyDescent="0.25">
      <c r="A654" s="17">
        <v>861</v>
      </c>
      <c r="B654" s="38">
        <v>806861</v>
      </c>
      <c r="C654" s="13"/>
      <c r="D654" s="199">
        <v>2812</v>
      </c>
      <c r="E654" s="13" t="s">
        <v>670</v>
      </c>
      <c r="F654" s="203">
        <v>621</v>
      </c>
      <c r="G654" s="203">
        <v>620</v>
      </c>
      <c r="H654" s="40" t="s">
        <v>2341</v>
      </c>
      <c r="I654" s="35" t="s">
        <v>2648</v>
      </c>
      <c r="J654" s="187"/>
      <c r="K654" s="187"/>
      <c r="L654" s="187"/>
      <c r="M654" s="185">
        <v>-1898</v>
      </c>
      <c r="N654" s="174">
        <v>861</v>
      </c>
      <c r="O654" s="174"/>
      <c r="P654" s="13"/>
      <c r="Q654" s="13"/>
      <c r="R654" s="9" t="s">
        <v>1001</v>
      </c>
      <c r="S654" s="27">
        <v>24062</v>
      </c>
      <c r="T654" t="str">
        <f>VLOOKUP(S654,'Acct Unit'!D:E,2,FALSE)</f>
        <v>Women's Center -MG</v>
      </c>
      <c r="U654">
        <f>VLOOKUP(S654,'Acct Unit'!D:F,3,FALSE)</f>
        <v>20</v>
      </c>
      <c r="V654" s="9" t="s">
        <v>1001</v>
      </c>
      <c r="W654" s="13"/>
      <c r="X654" s="13"/>
    </row>
    <row r="655" spans="1:24" ht="18.95" hidden="1" customHeight="1" x14ac:dyDescent="0.25">
      <c r="A655" s="17">
        <v>862</v>
      </c>
      <c r="B655" s="38">
        <v>806862</v>
      </c>
      <c r="C655" s="13"/>
      <c r="D655" s="199">
        <v>2812</v>
      </c>
      <c r="E655" s="13" t="s">
        <v>995</v>
      </c>
      <c r="F655" s="203">
        <v>621</v>
      </c>
      <c r="G655" s="203">
        <v>620</v>
      </c>
      <c r="H655" s="40" t="s">
        <v>2384</v>
      </c>
      <c r="I655" s="35" t="s">
        <v>2648</v>
      </c>
      <c r="J655" s="187"/>
      <c r="K655" s="187"/>
      <c r="L655" s="187"/>
      <c r="M655" s="185">
        <v>-20000</v>
      </c>
      <c r="N655" s="174">
        <v>862</v>
      </c>
      <c r="O655" s="174"/>
      <c r="P655" s="13"/>
      <c r="Q655" s="13"/>
      <c r="R655" s="9" t="s">
        <v>1001</v>
      </c>
      <c r="S655" s="27">
        <v>10310</v>
      </c>
      <c r="T655" t="str">
        <f>VLOOKUP(S655,'Acct Unit'!D:E,2,FALSE)</f>
        <v>Administration -MG</v>
      </c>
      <c r="U655">
        <f>VLOOKUP(S655,'Acct Unit'!D:F,3,FALSE)</f>
        <v>20</v>
      </c>
      <c r="V655" s="9" t="s">
        <v>1001</v>
      </c>
      <c r="W655" s="13"/>
      <c r="X655" s="13"/>
    </row>
    <row r="656" spans="1:24" ht="18.95" hidden="1" customHeight="1" x14ac:dyDescent="0.25">
      <c r="A656" s="17">
        <v>863</v>
      </c>
      <c r="B656" s="38">
        <v>806863</v>
      </c>
      <c r="C656" s="13"/>
      <c r="D656" s="199">
        <v>2812</v>
      </c>
      <c r="E656" s="13" t="s">
        <v>996</v>
      </c>
      <c r="F656" s="203">
        <v>621</v>
      </c>
      <c r="G656" s="203">
        <v>620</v>
      </c>
      <c r="H656" s="40" t="s">
        <v>2341</v>
      </c>
      <c r="I656" s="35" t="s">
        <v>2648</v>
      </c>
      <c r="J656" s="187"/>
      <c r="K656" s="187"/>
      <c r="L656" s="187"/>
      <c r="M656" s="185">
        <v>-31455</v>
      </c>
      <c r="N656" s="174">
        <v>863</v>
      </c>
      <c r="O656" s="174"/>
      <c r="P656" s="13"/>
      <c r="Q656" s="13"/>
      <c r="R656" s="9" t="s">
        <v>1001</v>
      </c>
      <c r="S656" s="27">
        <v>30745</v>
      </c>
      <c r="T656" t="str">
        <f>VLOOKUP(S656,'Acct Unit'!D:E,2,FALSE)</f>
        <v>ICU -MG</v>
      </c>
      <c r="U656">
        <f>VLOOKUP(S656,'Acct Unit'!D:F,3,FALSE)</f>
        <v>20</v>
      </c>
      <c r="V656" s="9" t="s">
        <v>1001</v>
      </c>
      <c r="W656" s="13"/>
      <c r="X656" s="13"/>
    </row>
    <row r="657" spans="1:24" ht="18.95" hidden="1" customHeight="1" x14ac:dyDescent="0.25">
      <c r="A657" s="17">
        <v>864</v>
      </c>
      <c r="B657" s="38">
        <v>806864</v>
      </c>
      <c r="C657" s="13"/>
      <c r="D657" s="199">
        <v>2812</v>
      </c>
      <c r="E657" s="13" t="s">
        <v>997</v>
      </c>
      <c r="F657" s="203">
        <v>621</v>
      </c>
      <c r="G657" s="203">
        <v>620</v>
      </c>
      <c r="H657" s="40" t="s">
        <v>2388</v>
      </c>
      <c r="I657" s="35" t="s">
        <v>2648</v>
      </c>
      <c r="J657" s="187"/>
      <c r="K657" s="187"/>
      <c r="L657" s="187"/>
      <c r="M657" s="185">
        <v>-30602</v>
      </c>
      <c r="N657" s="174">
        <v>864</v>
      </c>
      <c r="O657" s="174"/>
      <c r="P657" s="13"/>
      <c r="Q657" s="13"/>
      <c r="R657" s="9" t="s">
        <v>1001</v>
      </c>
      <c r="S657" s="27">
        <v>10310</v>
      </c>
      <c r="T657" t="str">
        <f>VLOOKUP(S657,'Acct Unit'!D:E,2,FALSE)</f>
        <v>Administration -MG</v>
      </c>
      <c r="U657">
        <f>VLOOKUP(S657,'Acct Unit'!D:F,3,FALSE)</f>
        <v>20</v>
      </c>
      <c r="V657" s="9" t="s">
        <v>1001</v>
      </c>
      <c r="W657" s="13"/>
      <c r="X657" s="13"/>
    </row>
    <row r="658" spans="1:24" ht="18.95" hidden="1" customHeight="1" x14ac:dyDescent="0.25">
      <c r="A658" s="17">
        <v>865</v>
      </c>
      <c r="B658" s="38">
        <v>806865</v>
      </c>
      <c r="C658" s="13"/>
      <c r="D658" s="199">
        <v>2812</v>
      </c>
      <c r="E658" s="13" t="s">
        <v>998</v>
      </c>
      <c r="F658" s="203">
        <v>621</v>
      </c>
      <c r="G658" s="203">
        <v>620</v>
      </c>
      <c r="H658" s="40" t="s">
        <v>2341</v>
      </c>
      <c r="I658" s="35" t="s">
        <v>2648</v>
      </c>
      <c r="J658" s="187"/>
      <c r="K658" s="187"/>
      <c r="L658" s="187"/>
      <c r="M658" s="185">
        <v>-17725</v>
      </c>
      <c r="N658" s="174">
        <v>865</v>
      </c>
      <c r="O658" s="174"/>
      <c r="P658" s="13"/>
      <c r="Q658" s="13"/>
      <c r="R658" s="9" t="s">
        <v>1001</v>
      </c>
      <c r="S658" s="27">
        <v>10310</v>
      </c>
      <c r="T658" t="str">
        <f>VLOOKUP(S658,'Acct Unit'!D:E,2,FALSE)</f>
        <v>Administration -MG</v>
      </c>
      <c r="U658">
        <f>VLOOKUP(S658,'Acct Unit'!D:F,3,FALSE)</f>
        <v>20</v>
      </c>
      <c r="V658" s="9" t="s">
        <v>1001</v>
      </c>
      <c r="W658" s="13"/>
      <c r="X658" s="13"/>
    </row>
    <row r="659" spans="1:24" ht="18.95" hidden="1" customHeight="1" x14ac:dyDescent="0.25">
      <c r="A659" s="17">
        <v>870</v>
      </c>
      <c r="B659" s="38">
        <v>806870</v>
      </c>
      <c r="C659" s="13"/>
      <c r="D659" s="199">
        <v>2812</v>
      </c>
      <c r="E659" s="13" t="s">
        <v>999</v>
      </c>
      <c r="F659" s="203">
        <v>621</v>
      </c>
      <c r="G659" s="203">
        <v>620</v>
      </c>
      <c r="H659" s="40" t="s">
        <v>2341</v>
      </c>
      <c r="I659" s="35" t="s">
        <v>2648</v>
      </c>
      <c r="J659" s="187"/>
      <c r="K659" s="187"/>
      <c r="L659" s="187"/>
      <c r="M659" s="185">
        <v>-15000</v>
      </c>
      <c r="N659" s="174">
        <v>870</v>
      </c>
      <c r="O659" s="174"/>
      <c r="P659" s="13"/>
      <c r="Q659" s="13"/>
      <c r="R659" s="9" t="s">
        <v>1001</v>
      </c>
      <c r="S659" s="27">
        <v>10310</v>
      </c>
      <c r="T659" t="str">
        <f>VLOOKUP(S659,'Acct Unit'!D:E,2,FALSE)</f>
        <v>Administration -MG</v>
      </c>
      <c r="U659">
        <f>VLOOKUP(S659,'Acct Unit'!D:F,3,FALSE)</f>
        <v>20</v>
      </c>
      <c r="V659" s="9" t="s">
        <v>1001</v>
      </c>
      <c r="W659" s="13"/>
      <c r="X659" s="13"/>
    </row>
    <row r="660" spans="1:24" ht="18.95" hidden="1" customHeight="1" x14ac:dyDescent="0.25">
      <c r="A660" s="17">
        <v>871</v>
      </c>
      <c r="B660" s="38">
        <v>806871</v>
      </c>
      <c r="C660" s="13"/>
      <c r="D660" s="199">
        <v>2812</v>
      </c>
      <c r="E660" s="13" t="s">
        <v>1000</v>
      </c>
      <c r="F660" s="203">
        <v>621</v>
      </c>
      <c r="G660" s="203">
        <v>620</v>
      </c>
      <c r="H660" s="40" t="s">
        <v>2341</v>
      </c>
      <c r="I660" s="35" t="s">
        <v>2648</v>
      </c>
      <c r="J660" s="187"/>
      <c r="K660" s="187"/>
      <c r="L660" s="187"/>
      <c r="M660" s="185">
        <v>-7822.98</v>
      </c>
      <c r="N660" s="174">
        <v>871</v>
      </c>
      <c r="O660" s="174"/>
      <c r="P660" s="13"/>
      <c r="Q660" s="13"/>
      <c r="R660" s="20" t="s">
        <v>23</v>
      </c>
      <c r="S660" s="20">
        <v>24000</v>
      </c>
      <c r="T660" t="str">
        <f>VLOOKUP(S660,'Acct Unit'!D:E,2,FALSE)</f>
        <v>Women &amp; Children Administ -TB</v>
      </c>
      <c r="U660">
        <f>VLOOKUP(S660,'Acct Unit'!D:F,3,FALSE)</f>
        <v>10</v>
      </c>
      <c r="V660" s="20" t="s">
        <v>23</v>
      </c>
      <c r="W660" s="20" t="s">
        <v>14</v>
      </c>
      <c r="X660" s="20" t="s">
        <v>549</v>
      </c>
    </row>
    <row r="661" spans="1:24" ht="18.95" customHeight="1" x14ac:dyDescent="0.25">
      <c r="A661" s="17"/>
      <c r="C661" s="13"/>
      <c r="D661" s="199" t="s">
        <v>2655</v>
      </c>
      <c r="E661" s="13"/>
      <c r="F661" s="203"/>
      <c r="G661" s="203"/>
      <c r="H661" s="40" t="s">
        <v>2654</v>
      </c>
      <c r="I661" s="35"/>
      <c r="J661" s="187"/>
      <c r="K661" s="187"/>
      <c r="L661" s="220">
        <f>+M661</f>
        <v>0</v>
      </c>
      <c r="M661" s="185">
        <f>SUBTOTAL(9,M621:M660)</f>
        <v>0</v>
      </c>
      <c r="N661" s="174"/>
      <c r="O661" s="174"/>
      <c r="P661" s="13"/>
      <c r="Q661" s="13"/>
      <c r="R661" s="20"/>
      <c r="S661" s="20"/>
      <c r="T661"/>
      <c r="V661" s="20"/>
      <c r="W661" s="20"/>
      <c r="X661" s="20"/>
    </row>
    <row r="662" spans="1:24" ht="18.95" hidden="1" customHeight="1" x14ac:dyDescent="0.25">
      <c r="A662" s="17">
        <v>438</v>
      </c>
      <c r="B662" s="38">
        <v>806438</v>
      </c>
      <c r="C662" s="19" t="s">
        <v>279</v>
      </c>
      <c r="D662" s="199">
        <v>2812</v>
      </c>
      <c r="E662" s="12" t="s">
        <v>770</v>
      </c>
      <c r="F662" s="40">
        <v>665</v>
      </c>
      <c r="G662" s="40">
        <v>665</v>
      </c>
      <c r="H662" s="40" t="s">
        <v>2342</v>
      </c>
      <c r="I662" s="35" t="s">
        <v>2648</v>
      </c>
      <c r="J662" s="187"/>
      <c r="K662" s="187"/>
      <c r="L662" s="187"/>
      <c r="M662" s="185">
        <v>-17793.099999999999</v>
      </c>
      <c r="N662" s="174">
        <v>438</v>
      </c>
      <c r="O662" s="174"/>
      <c r="P662" s="20" t="s">
        <v>280</v>
      </c>
      <c r="Q662" s="20" t="s">
        <v>282</v>
      </c>
      <c r="R662" s="20" t="s">
        <v>280</v>
      </c>
      <c r="S662" s="20">
        <v>10391</v>
      </c>
      <c r="T662" t="str">
        <f>VLOOKUP(S662,'Acct Unit'!D:E,2,FALSE)</f>
        <v>ECHA Administration -EA</v>
      </c>
      <c r="U662">
        <f>VLOOKUP(S662,'Acct Unit'!D:F,3,FALSE)</f>
        <v>65</v>
      </c>
      <c r="V662" s="20" t="s">
        <v>280</v>
      </c>
      <c r="W662" s="20" t="s">
        <v>14</v>
      </c>
      <c r="X662" s="20" t="s">
        <v>281</v>
      </c>
    </row>
    <row r="663" spans="1:24" ht="18.95" hidden="1" customHeight="1" x14ac:dyDescent="0.25">
      <c r="A663" s="13">
        <v>637</v>
      </c>
      <c r="B663" s="38">
        <v>806637</v>
      </c>
      <c r="C663" s="19" t="s">
        <v>524</v>
      </c>
      <c r="D663" s="199">
        <v>2812</v>
      </c>
      <c r="E663" s="13" t="s">
        <v>812</v>
      </c>
      <c r="F663" s="40">
        <v>665</v>
      </c>
      <c r="G663" s="40">
        <v>665</v>
      </c>
      <c r="H663" s="40" t="s">
        <v>2342</v>
      </c>
      <c r="I663" s="40" t="s">
        <v>2648</v>
      </c>
      <c r="J663" s="187"/>
      <c r="K663" s="187"/>
      <c r="L663" s="187"/>
      <c r="M663" s="185">
        <v>-11053.23</v>
      </c>
      <c r="N663" s="174">
        <v>637</v>
      </c>
      <c r="O663" s="174"/>
      <c r="P663" s="20" t="s">
        <v>526</v>
      </c>
      <c r="Q663" s="20" t="s">
        <v>282</v>
      </c>
      <c r="R663" s="20" t="s">
        <v>280</v>
      </c>
      <c r="S663" s="20">
        <v>10391</v>
      </c>
      <c r="T663" t="str">
        <f>VLOOKUP(S663,'Acct Unit'!D:E,2,FALSE)</f>
        <v>ECHA Administration -EA</v>
      </c>
      <c r="U663">
        <f>VLOOKUP(S663,'Acct Unit'!D:F,3,FALSE)</f>
        <v>65</v>
      </c>
      <c r="V663" s="20" t="s">
        <v>280</v>
      </c>
      <c r="W663" s="20" t="s">
        <v>14</v>
      </c>
      <c r="X663" s="20" t="s">
        <v>525</v>
      </c>
    </row>
    <row r="664" spans="1:24" ht="18.95" customHeight="1" x14ac:dyDescent="0.25">
      <c r="A664" s="13"/>
      <c r="C664" s="19"/>
      <c r="D664" s="199" t="s">
        <v>2653</v>
      </c>
      <c r="E664" s="13"/>
      <c r="F664" s="40"/>
      <c r="G664" s="40"/>
      <c r="H664" s="40" t="s">
        <v>2654</v>
      </c>
      <c r="I664" s="40"/>
      <c r="J664" s="187"/>
      <c r="K664" s="187"/>
      <c r="L664" s="187"/>
      <c r="M664" s="185">
        <f>SUBTOTAL(9,M662:M663)</f>
        <v>0</v>
      </c>
      <c r="N664" s="174"/>
      <c r="O664" s="174"/>
      <c r="P664" s="20"/>
      <c r="Q664" s="20"/>
      <c r="R664" s="20"/>
      <c r="S664" s="20"/>
      <c r="T664"/>
      <c r="V664" s="20"/>
      <c r="W664" s="20"/>
      <c r="X664" s="20"/>
    </row>
    <row r="665" spans="1:24" s="231" customFormat="1" ht="18.95" customHeight="1" x14ac:dyDescent="0.25">
      <c r="A665" s="223">
        <v>9279</v>
      </c>
      <c r="B665" s="224"/>
      <c r="C665" s="17"/>
      <c r="D665" s="224"/>
      <c r="E665" s="225" t="s">
        <v>2437</v>
      </c>
      <c r="F665" s="226">
        <v>611</v>
      </c>
      <c r="G665" s="226">
        <v>610</v>
      </c>
      <c r="H665" s="226" t="s">
        <v>2385</v>
      </c>
      <c r="I665" s="227" t="s">
        <v>2475</v>
      </c>
      <c r="J665" s="228">
        <v>3287</v>
      </c>
      <c r="K665" s="229">
        <v>640848.71482137404</v>
      </c>
      <c r="L665" s="229"/>
      <c r="M665" s="224"/>
      <c r="N665" s="224"/>
      <c r="O665" s="224"/>
      <c r="P665" s="230" t="s">
        <v>2657</v>
      </c>
      <c r="Q665" s="230"/>
      <c r="R665" s="230"/>
      <c r="S665" s="230"/>
      <c r="T665" s="224"/>
      <c r="U665" s="224"/>
      <c r="V665" s="17"/>
      <c r="W665" s="17"/>
      <c r="X665" s="17"/>
    </row>
    <row r="666" spans="1:24" s="178" customFormat="1" ht="18.95" customHeight="1" x14ac:dyDescent="0.25">
      <c r="A666" s="19"/>
      <c r="B666" s="38"/>
      <c r="C666" s="13"/>
      <c r="D666" s="38"/>
      <c r="E666" s="215"/>
      <c r="F666" s="40"/>
      <c r="G666" s="40"/>
      <c r="H666" s="40"/>
      <c r="I666" s="222"/>
      <c r="J666" s="195"/>
      <c r="K666" s="195"/>
      <c r="L666" s="195"/>
      <c r="M666" s="194"/>
      <c r="N666" s="38"/>
      <c r="O666" s="38"/>
      <c r="P666" s="13"/>
      <c r="Q666" s="13"/>
      <c r="R666" s="13"/>
      <c r="S666" s="27"/>
      <c r="T666" s="11"/>
      <c r="U666"/>
      <c r="V666" s="13"/>
      <c r="W666" s="13"/>
      <c r="X666" s="13"/>
    </row>
    <row r="667" spans="1:24" s="178" customFormat="1" ht="18.95" customHeight="1" x14ac:dyDescent="0.25">
      <c r="A667" s="19"/>
      <c r="B667" s="38"/>
      <c r="C667" s="13"/>
      <c r="D667" s="38"/>
      <c r="E667" s="215"/>
      <c r="F667" s="40"/>
      <c r="G667" s="40"/>
      <c r="H667" s="40"/>
      <c r="I667" s="222"/>
      <c r="J667" s="195"/>
      <c r="K667" s="195"/>
      <c r="L667" s="195"/>
      <c r="M667" s="194"/>
      <c r="N667" s="38"/>
      <c r="O667" s="38"/>
      <c r="P667" s="13"/>
      <c r="Q667" s="13"/>
      <c r="R667" s="13"/>
      <c r="S667" s="27"/>
      <c r="T667" s="11"/>
      <c r="U667"/>
      <c r="V667" s="13"/>
      <c r="W667" s="13"/>
      <c r="X667" s="13"/>
    </row>
    <row r="668" spans="1:24" ht="18.75" customHeight="1" x14ac:dyDescent="0.25">
      <c r="J668" s="197">
        <f>SUM(J2:J665)</f>
        <v>16507509.110000001</v>
      </c>
      <c r="K668" s="197">
        <f>SUM(K2:K665)</f>
        <v>72353772.967399612</v>
      </c>
      <c r="L668" s="197"/>
    </row>
    <row r="669" spans="1:24" ht="18.95" customHeight="1" x14ac:dyDescent="0.25">
      <c r="J669" s="194">
        <v>16507509</v>
      </c>
      <c r="K669" s="194">
        <f>+Sheet1!T10</f>
        <v>89323398.699999988</v>
      </c>
    </row>
    <row r="670" spans="1:24" ht="18.95" customHeight="1" x14ac:dyDescent="0.25">
      <c r="J670" s="197">
        <f>+J669-J668</f>
        <v>-0.1100000012665987</v>
      </c>
      <c r="K670" s="197">
        <f>+K669-K668</f>
        <v>16969625.732600376</v>
      </c>
      <c r="L670" s="197"/>
    </row>
  </sheetData>
  <autoFilter ref="A1:X665">
    <filterColumn colId="8">
      <filters blank="1">
        <filter val="Board"/>
        <filter val="End"/>
        <filter val="Outside Trust"/>
        <filter val="Quasi End"/>
      </filters>
    </filterColumn>
    <sortState ref="A2:X663">
      <sortCondition ref="I1:I663"/>
    </sortState>
  </autoFilter>
  <sortState ref="A524:Y663">
    <sortCondition ref="A524:A663"/>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19"/>
  <sheetViews>
    <sheetView topLeftCell="A386" workbookViewId="0">
      <selection sqref="A1:I663"/>
    </sheetView>
  </sheetViews>
  <sheetFormatPr defaultRowHeight="15" x14ac:dyDescent="0.25"/>
  <cols>
    <col min="1" max="1" width="6.85546875" style="174" customWidth="1"/>
    <col min="2" max="2" width="38.85546875" style="174" bestFit="1" customWidth="1"/>
    <col min="3" max="3" width="12.28515625" style="174" bestFit="1" customWidth="1"/>
    <col min="4" max="4" width="12.140625" style="174" bestFit="1" customWidth="1"/>
    <col min="5" max="5" width="16.5703125" style="174" bestFit="1" customWidth="1"/>
    <col min="6" max="6" width="13.42578125" style="174" bestFit="1" customWidth="1"/>
    <col min="7" max="7" width="9.7109375" style="174" bestFit="1" customWidth="1"/>
    <col min="8" max="8" width="14" style="174" bestFit="1" customWidth="1"/>
    <col min="9" max="257" width="6.85546875" style="174" customWidth="1"/>
    <col min="258" max="258" width="38.85546875" style="174" bestFit="1" customWidth="1"/>
    <col min="259" max="259" width="12.28515625" style="174" bestFit="1" customWidth="1"/>
    <col min="260" max="260" width="12.140625" style="174" bestFit="1" customWidth="1"/>
    <col min="261" max="261" width="16.5703125" style="174" bestFit="1" customWidth="1"/>
    <col min="262" max="262" width="13.42578125" style="174" bestFit="1" customWidth="1"/>
    <col min="263" max="263" width="9.7109375" style="174" bestFit="1" customWidth="1"/>
    <col min="264" max="264" width="14" style="174" bestFit="1" customWidth="1"/>
    <col min="265" max="513" width="6.85546875" style="174" customWidth="1"/>
    <col min="514" max="514" width="38.85546875" style="174" bestFit="1" customWidth="1"/>
    <col min="515" max="515" width="12.28515625" style="174" bestFit="1" customWidth="1"/>
    <col min="516" max="516" width="12.140625" style="174" bestFit="1" customWidth="1"/>
    <col min="517" max="517" width="16.5703125" style="174" bestFit="1" customWidth="1"/>
    <col min="518" max="518" width="13.42578125" style="174" bestFit="1" customWidth="1"/>
    <col min="519" max="519" width="9.7109375" style="174" bestFit="1" customWidth="1"/>
    <col min="520" max="520" width="14" style="174" bestFit="1" customWidth="1"/>
    <col min="521" max="769" width="6.85546875" style="174" customWidth="1"/>
    <col min="770" max="770" width="38.85546875" style="174" bestFit="1" customWidth="1"/>
    <col min="771" max="771" width="12.28515625" style="174" bestFit="1" customWidth="1"/>
    <col min="772" max="772" width="12.140625" style="174" bestFit="1" customWidth="1"/>
    <col min="773" max="773" width="16.5703125" style="174" bestFit="1" customWidth="1"/>
    <col min="774" max="774" width="13.42578125" style="174" bestFit="1" customWidth="1"/>
    <col min="775" max="775" width="9.7109375" style="174" bestFit="1" customWidth="1"/>
    <col min="776" max="776" width="14" style="174" bestFit="1" customWidth="1"/>
    <col min="777" max="1025" width="6.85546875" style="174" customWidth="1"/>
    <col min="1026" max="1026" width="38.85546875" style="174" bestFit="1" customWidth="1"/>
    <col min="1027" max="1027" width="12.28515625" style="174" bestFit="1" customWidth="1"/>
    <col min="1028" max="1028" width="12.140625" style="174" bestFit="1" customWidth="1"/>
    <col min="1029" max="1029" width="16.5703125" style="174" bestFit="1" customWidth="1"/>
    <col min="1030" max="1030" width="13.42578125" style="174" bestFit="1" customWidth="1"/>
    <col min="1031" max="1031" width="9.7109375" style="174" bestFit="1" customWidth="1"/>
    <col min="1032" max="1032" width="14" style="174" bestFit="1" customWidth="1"/>
    <col min="1033" max="1281" width="6.85546875" style="174" customWidth="1"/>
    <col min="1282" max="1282" width="38.85546875" style="174" bestFit="1" customWidth="1"/>
    <col min="1283" max="1283" width="12.28515625" style="174" bestFit="1" customWidth="1"/>
    <col min="1284" max="1284" width="12.140625" style="174" bestFit="1" customWidth="1"/>
    <col min="1285" max="1285" width="16.5703125" style="174" bestFit="1" customWidth="1"/>
    <col min="1286" max="1286" width="13.42578125" style="174" bestFit="1" customWidth="1"/>
    <col min="1287" max="1287" width="9.7109375" style="174" bestFit="1" customWidth="1"/>
    <col min="1288" max="1288" width="14" style="174" bestFit="1" customWidth="1"/>
    <col min="1289" max="1537" width="6.85546875" style="174" customWidth="1"/>
    <col min="1538" max="1538" width="38.85546875" style="174" bestFit="1" customWidth="1"/>
    <col min="1539" max="1539" width="12.28515625" style="174" bestFit="1" customWidth="1"/>
    <col min="1540" max="1540" width="12.140625" style="174" bestFit="1" customWidth="1"/>
    <col min="1541" max="1541" width="16.5703125" style="174" bestFit="1" customWidth="1"/>
    <col min="1542" max="1542" width="13.42578125" style="174" bestFit="1" customWidth="1"/>
    <col min="1543" max="1543" width="9.7109375" style="174" bestFit="1" customWidth="1"/>
    <col min="1544" max="1544" width="14" style="174" bestFit="1" customWidth="1"/>
    <col min="1545" max="1793" width="6.85546875" style="174" customWidth="1"/>
    <col min="1794" max="1794" width="38.85546875" style="174" bestFit="1" customWidth="1"/>
    <col min="1795" max="1795" width="12.28515625" style="174" bestFit="1" customWidth="1"/>
    <col min="1796" max="1796" width="12.140625" style="174" bestFit="1" customWidth="1"/>
    <col min="1797" max="1797" width="16.5703125" style="174" bestFit="1" customWidth="1"/>
    <col min="1798" max="1798" width="13.42578125" style="174" bestFit="1" customWidth="1"/>
    <col min="1799" max="1799" width="9.7109375" style="174" bestFit="1" customWidth="1"/>
    <col min="1800" max="1800" width="14" style="174" bestFit="1" customWidth="1"/>
    <col min="1801" max="2049" width="6.85546875" style="174" customWidth="1"/>
    <col min="2050" max="2050" width="38.85546875" style="174" bestFit="1" customWidth="1"/>
    <col min="2051" max="2051" width="12.28515625" style="174" bestFit="1" customWidth="1"/>
    <col min="2052" max="2052" width="12.140625" style="174" bestFit="1" customWidth="1"/>
    <col min="2053" max="2053" width="16.5703125" style="174" bestFit="1" customWidth="1"/>
    <col min="2054" max="2054" width="13.42578125" style="174" bestFit="1" customWidth="1"/>
    <col min="2055" max="2055" width="9.7109375" style="174" bestFit="1" customWidth="1"/>
    <col min="2056" max="2056" width="14" style="174" bestFit="1" customWidth="1"/>
    <col min="2057" max="2305" width="6.85546875" style="174" customWidth="1"/>
    <col min="2306" max="2306" width="38.85546875" style="174" bestFit="1" customWidth="1"/>
    <col min="2307" max="2307" width="12.28515625" style="174" bestFit="1" customWidth="1"/>
    <col min="2308" max="2308" width="12.140625" style="174" bestFit="1" customWidth="1"/>
    <col min="2309" max="2309" width="16.5703125" style="174" bestFit="1" customWidth="1"/>
    <col min="2310" max="2310" width="13.42578125" style="174" bestFit="1" customWidth="1"/>
    <col min="2311" max="2311" width="9.7109375" style="174" bestFit="1" customWidth="1"/>
    <col min="2312" max="2312" width="14" style="174" bestFit="1" customWidth="1"/>
    <col min="2313" max="2561" width="6.85546875" style="174" customWidth="1"/>
    <col min="2562" max="2562" width="38.85546875" style="174" bestFit="1" customWidth="1"/>
    <col min="2563" max="2563" width="12.28515625" style="174" bestFit="1" customWidth="1"/>
    <col min="2564" max="2564" width="12.140625" style="174" bestFit="1" customWidth="1"/>
    <col min="2565" max="2565" width="16.5703125" style="174" bestFit="1" customWidth="1"/>
    <col min="2566" max="2566" width="13.42578125" style="174" bestFit="1" customWidth="1"/>
    <col min="2567" max="2567" width="9.7109375" style="174" bestFit="1" customWidth="1"/>
    <col min="2568" max="2568" width="14" style="174" bestFit="1" customWidth="1"/>
    <col min="2569" max="2817" width="6.85546875" style="174" customWidth="1"/>
    <col min="2818" max="2818" width="38.85546875" style="174" bestFit="1" customWidth="1"/>
    <col min="2819" max="2819" width="12.28515625" style="174" bestFit="1" customWidth="1"/>
    <col min="2820" max="2820" width="12.140625" style="174" bestFit="1" customWidth="1"/>
    <col min="2821" max="2821" width="16.5703125" style="174" bestFit="1" customWidth="1"/>
    <col min="2822" max="2822" width="13.42578125" style="174" bestFit="1" customWidth="1"/>
    <col min="2823" max="2823" width="9.7109375" style="174" bestFit="1" customWidth="1"/>
    <col min="2824" max="2824" width="14" style="174" bestFit="1" customWidth="1"/>
    <col min="2825" max="3073" width="6.85546875" style="174" customWidth="1"/>
    <col min="3074" max="3074" width="38.85546875" style="174" bestFit="1" customWidth="1"/>
    <col min="3075" max="3075" width="12.28515625" style="174" bestFit="1" customWidth="1"/>
    <col min="3076" max="3076" width="12.140625" style="174" bestFit="1" customWidth="1"/>
    <col min="3077" max="3077" width="16.5703125" style="174" bestFit="1" customWidth="1"/>
    <col min="3078" max="3078" width="13.42578125" style="174" bestFit="1" customWidth="1"/>
    <col min="3079" max="3079" width="9.7109375" style="174" bestFit="1" customWidth="1"/>
    <col min="3080" max="3080" width="14" style="174" bestFit="1" customWidth="1"/>
    <col min="3081" max="3329" width="6.85546875" style="174" customWidth="1"/>
    <col min="3330" max="3330" width="38.85546875" style="174" bestFit="1" customWidth="1"/>
    <col min="3331" max="3331" width="12.28515625" style="174" bestFit="1" customWidth="1"/>
    <col min="3332" max="3332" width="12.140625" style="174" bestFit="1" customWidth="1"/>
    <col min="3333" max="3333" width="16.5703125" style="174" bestFit="1" customWidth="1"/>
    <col min="3334" max="3334" width="13.42578125" style="174" bestFit="1" customWidth="1"/>
    <col min="3335" max="3335" width="9.7109375" style="174" bestFit="1" customWidth="1"/>
    <col min="3336" max="3336" width="14" style="174" bestFit="1" customWidth="1"/>
    <col min="3337" max="3585" width="6.85546875" style="174" customWidth="1"/>
    <col min="3586" max="3586" width="38.85546875" style="174" bestFit="1" customWidth="1"/>
    <col min="3587" max="3587" width="12.28515625" style="174" bestFit="1" customWidth="1"/>
    <col min="3588" max="3588" width="12.140625" style="174" bestFit="1" customWidth="1"/>
    <col min="3589" max="3589" width="16.5703125" style="174" bestFit="1" customWidth="1"/>
    <col min="3590" max="3590" width="13.42578125" style="174" bestFit="1" customWidth="1"/>
    <col min="3591" max="3591" width="9.7109375" style="174" bestFit="1" customWidth="1"/>
    <col min="3592" max="3592" width="14" style="174" bestFit="1" customWidth="1"/>
    <col min="3593" max="3841" width="6.85546875" style="174" customWidth="1"/>
    <col min="3842" max="3842" width="38.85546875" style="174" bestFit="1" customWidth="1"/>
    <col min="3843" max="3843" width="12.28515625" style="174" bestFit="1" customWidth="1"/>
    <col min="3844" max="3844" width="12.140625" style="174" bestFit="1" customWidth="1"/>
    <col min="3845" max="3845" width="16.5703125" style="174" bestFit="1" customWidth="1"/>
    <col min="3846" max="3846" width="13.42578125" style="174" bestFit="1" customWidth="1"/>
    <col min="3847" max="3847" width="9.7109375" style="174" bestFit="1" customWidth="1"/>
    <col min="3848" max="3848" width="14" style="174" bestFit="1" customWidth="1"/>
    <col min="3849" max="4097" width="6.85546875" style="174" customWidth="1"/>
    <col min="4098" max="4098" width="38.85546875" style="174" bestFit="1" customWidth="1"/>
    <col min="4099" max="4099" width="12.28515625" style="174" bestFit="1" customWidth="1"/>
    <col min="4100" max="4100" width="12.140625" style="174" bestFit="1" customWidth="1"/>
    <col min="4101" max="4101" width="16.5703125" style="174" bestFit="1" customWidth="1"/>
    <col min="4102" max="4102" width="13.42578125" style="174" bestFit="1" customWidth="1"/>
    <col min="4103" max="4103" width="9.7109375" style="174" bestFit="1" customWidth="1"/>
    <col min="4104" max="4104" width="14" style="174" bestFit="1" customWidth="1"/>
    <col min="4105" max="4353" width="6.85546875" style="174" customWidth="1"/>
    <col min="4354" max="4354" width="38.85546875" style="174" bestFit="1" customWidth="1"/>
    <col min="4355" max="4355" width="12.28515625" style="174" bestFit="1" customWidth="1"/>
    <col min="4356" max="4356" width="12.140625" style="174" bestFit="1" customWidth="1"/>
    <col min="4357" max="4357" width="16.5703125" style="174" bestFit="1" customWidth="1"/>
    <col min="4358" max="4358" width="13.42578125" style="174" bestFit="1" customWidth="1"/>
    <col min="4359" max="4359" width="9.7109375" style="174" bestFit="1" customWidth="1"/>
    <col min="4360" max="4360" width="14" style="174" bestFit="1" customWidth="1"/>
    <col min="4361" max="4609" width="6.85546875" style="174" customWidth="1"/>
    <col min="4610" max="4610" width="38.85546875" style="174" bestFit="1" customWidth="1"/>
    <col min="4611" max="4611" width="12.28515625" style="174" bestFit="1" customWidth="1"/>
    <col min="4612" max="4612" width="12.140625" style="174" bestFit="1" customWidth="1"/>
    <col min="4613" max="4613" width="16.5703125" style="174" bestFit="1" customWidth="1"/>
    <col min="4614" max="4614" width="13.42578125" style="174" bestFit="1" customWidth="1"/>
    <col min="4615" max="4615" width="9.7109375" style="174" bestFit="1" customWidth="1"/>
    <col min="4616" max="4616" width="14" style="174" bestFit="1" customWidth="1"/>
    <col min="4617" max="4865" width="6.85546875" style="174" customWidth="1"/>
    <col min="4866" max="4866" width="38.85546875" style="174" bestFit="1" customWidth="1"/>
    <col min="4867" max="4867" width="12.28515625" style="174" bestFit="1" customWidth="1"/>
    <col min="4868" max="4868" width="12.140625" style="174" bestFit="1" customWidth="1"/>
    <col min="4869" max="4869" width="16.5703125" style="174" bestFit="1" customWidth="1"/>
    <col min="4870" max="4870" width="13.42578125" style="174" bestFit="1" customWidth="1"/>
    <col min="4871" max="4871" width="9.7109375" style="174" bestFit="1" customWidth="1"/>
    <col min="4872" max="4872" width="14" style="174" bestFit="1" customWidth="1"/>
    <col min="4873" max="5121" width="6.85546875" style="174" customWidth="1"/>
    <col min="5122" max="5122" width="38.85546875" style="174" bestFit="1" customWidth="1"/>
    <col min="5123" max="5123" width="12.28515625" style="174" bestFit="1" customWidth="1"/>
    <col min="5124" max="5124" width="12.140625" style="174" bestFit="1" customWidth="1"/>
    <col min="5125" max="5125" width="16.5703125" style="174" bestFit="1" customWidth="1"/>
    <col min="5126" max="5126" width="13.42578125" style="174" bestFit="1" customWidth="1"/>
    <col min="5127" max="5127" width="9.7109375" style="174" bestFit="1" customWidth="1"/>
    <col min="5128" max="5128" width="14" style="174" bestFit="1" customWidth="1"/>
    <col min="5129" max="5377" width="6.85546875" style="174" customWidth="1"/>
    <col min="5378" max="5378" width="38.85546875" style="174" bestFit="1" customWidth="1"/>
    <col min="5379" max="5379" width="12.28515625" style="174" bestFit="1" customWidth="1"/>
    <col min="5380" max="5380" width="12.140625" style="174" bestFit="1" customWidth="1"/>
    <col min="5381" max="5381" width="16.5703125" style="174" bestFit="1" customWidth="1"/>
    <col min="5382" max="5382" width="13.42578125" style="174" bestFit="1" customWidth="1"/>
    <col min="5383" max="5383" width="9.7109375" style="174" bestFit="1" customWidth="1"/>
    <col min="5384" max="5384" width="14" style="174" bestFit="1" customWidth="1"/>
    <col min="5385" max="5633" width="6.85546875" style="174" customWidth="1"/>
    <col min="5634" max="5634" width="38.85546875" style="174" bestFit="1" customWidth="1"/>
    <col min="5635" max="5635" width="12.28515625" style="174" bestFit="1" customWidth="1"/>
    <col min="5636" max="5636" width="12.140625" style="174" bestFit="1" customWidth="1"/>
    <col min="5637" max="5637" width="16.5703125" style="174" bestFit="1" customWidth="1"/>
    <col min="5638" max="5638" width="13.42578125" style="174" bestFit="1" customWidth="1"/>
    <col min="5639" max="5639" width="9.7109375" style="174" bestFit="1" customWidth="1"/>
    <col min="5640" max="5640" width="14" style="174" bestFit="1" customWidth="1"/>
    <col min="5641" max="5889" width="6.85546875" style="174" customWidth="1"/>
    <col min="5890" max="5890" width="38.85546875" style="174" bestFit="1" customWidth="1"/>
    <col min="5891" max="5891" width="12.28515625" style="174" bestFit="1" customWidth="1"/>
    <col min="5892" max="5892" width="12.140625" style="174" bestFit="1" customWidth="1"/>
    <col min="5893" max="5893" width="16.5703125" style="174" bestFit="1" customWidth="1"/>
    <col min="5894" max="5894" width="13.42578125" style="174" bestFit="1" customWidth="1"/>
    <col min="5895" max="5895" width="9.7109375" style="174" bestFit="1" customWidth="1"/>
    <col min="5896" max="5896" width="14" style="174" bestFit="1" customWidth="1"/>
    <col min="5897" max="6145" width="6.85546875" style="174" customWidth="1"/>
    <col min="6146" max="6146" width="38.85546875" style="174" bestFit="1" customWidth="1"/>
    <col min="6147" max="6147" width="12.28515625" style="174" bestFit="1" customWidth="1"/>
    <col min="6148" max="6148" width="12.140625" style="174" bestFit="1" customWidth="1"/>
    <col min="6149" max="6149" width="16.5703125" style="174" bestFit="1" customWidth="1"/>
    <col min="6150" max="6150" width="13.42578125" style="174" bestFit="1" customWidth="1"/>
    <col min="6151" max="6151" width="9.7109375" style="174" bestFit="1" customWidth="1"/>
    <col min="6152" max="6152" width="14" style="174" bestFit="1" customWidth="1"/>
    <col min="6153" max="6401" width="6.85546875" style="174" customWidth="1"/>
    <col min="6402" max="6402" width="38.85546875" style="174" bestFit="1" customWidth="1"/>
    <col min="6403" max="6403" width="12.28515625" style="174" bestFit="1" customWidth="1"/>
    <col min="6404" max="6404" width="12.140625" style="174" bestFit="1" customWidth="1"/>
    <col min="6405" max="6405" width="16.5703125" style="174" bestFit="1" customWidth="1"/>
    <col min="6406" max="6406" width="13.42578125" style="174" bestFit="1" customWidth="1"/>
    <col min="6407" max="6407" width="9.7109375" style="174" bestFit="1" customWidth="1"/>
    <col min="6408" max="6408" width="14" style="174" bestFit="1" customWidth="1"/>
    <col min="6409" max="6657" width="6.85546875" style="174" customWidth="1"/>
    <col min="6658" max="6658" width="38.85546875" style="174" bestFit="1" customWidth="1"/>
    <col min="6659" max="6659" width="12.28515625" style="174" bestFit="1" customWidth="1"/>
    <col min="6660" max="6660" width="12.140625" style="174" bestFit="1" customWidth="1"/>
    <col min="6661" max="6661" width="16.5703125" style="174" bestFit="1" customWidth="1"/>
    <col min="6662" max="6662" width="13.42578125" style="174" bestFit="1" customWidth="1"/>
    <col min="6663" max="6663" width="9.7109375" style="174" bestFit="1" customWidth="1"/>
    <col min="6664" max="6664" width="14" style="174" bestFit="1" customWidth="1"/>
    <col min="6665" max="6913" width="6.85546875" style="174" customWidth="1"/>
    <col min="6914" max="6914" width="38.85546875" style="174" bestFit="1" customWidth="1"/>
    <col min="6915" max="6915" width="12.28515625" style="174" bestFit="1" customWidth="1"/>
    <col min="6916" max="6916" width="12.140625" style="174" bestFit="1" customWidth="1"/>
    <col min="6917" max="6917" width="16.5703125" style="174" bestFit="1" customWidth="1"/>
    <col min="6918" max="6918" width="13.42578125" style="174" bestFit="1" customWidth="1"/>
    <col min="6919" max="6919" width="9.7109375" style="174" bestFit="1" customWidth="1"/>
    <col min="6920" max="6920" width="14" style="174" bestFit="1" customWidth="1"/>
    <col min="6921" max="7169" width="6.85546875" style="174" customWidth="1"/>
    <col min="7170" max="7170" width="38.85546875" style="174" bestFit="1" customWidth="1"/>
    <col min="7171" max="7171" width="12.28515625" style="174" bestFit="1" customWidth="1"/>
    <col min="7172" max="7172" width="12.140625" style="174" bestFit="1" customWidth="1"/>
    <col min="7173" max="7173" width="16.5703125" style="174" bestFit="1" customWidth="1"/>
    <col min="7174" max="7174" width="13.42578125" style="174" bestFit="1" customWidth="1"/>
    <col min="7175" max="7175" width="9.7109375" style="174" bestFit="1" customWidth="1"/>
    <col min="7176" max="7176" width="14" style="174" bestFit="1" customWidth="1"/>
    <col min="7177" max="7425" width="6.85546875" style="174" customWidth="1"/>
    <col min="7426" max="7426" width="38.85546875" style="174" bestFit="1" customWidth="1"/>
    <col min="7427" max="7427" width="12.28515625" style="174" bestFit="1" customWidth="1"/>
    <col min="7428" max="7428" width="12.140625" style="174" bestFit="1" customWidth="1"/>
    <col min="7429" max="7429" width="16.5703125" style="174" bestFit="1" customWidth="1"/>
    <col min="7430" max="7430" width="13.42578125" style="174" bestFit="1" customWidth="1"/>
    <col min="7431" max="7431" width="9.7109375" style="174" bestFit="1" customWidth="1"/>
    <col min="7432" max="7432" width="14" style="174" bestFit="1" customWidth="1"/>
    <col min="7433" max="7681" width="6.85546875" style="174" customWidth="1"/>
    <col min="7682" max="7682" width="38.85546875" style="174" bestFit="1" customWidth="1"/>
    <col min="7683" max="7683" width="12.28515625" style="174" bestFit="1" customWidth="1"/>
    <col min="7684" max="7684" width="12.140625" style="174" bestFit="1" customWidth="1"/>
    <col min="7685" max="7685" width="16.5703125" style="174" bestFit="1" customWidth="1"/>
    <col min="7686" max="7686" width="13.42578125" style="174" bestFit="1" customWidth="1"/>
    <col min="7687" max="7687" width="9.7109375" style="174" bestFit="1" customWidth="1"/>
    <col min="7688" max="7688" width="14" style="174" bestFit="1" customWidth="1"/>
    <col min="7689" max="7937" width="6.85546875" style="174" customWidth="1"/>
    <col min="7938" max="7938" width="38.85546875" style="174" bestFit="1" customWidth="1"/>
    <col min="7939" max="7939" width="12.28515625" style="174" bestFit="1" customWidth="1"/>
    <col min="7940" max="7940" width="12.140625" style="174" bestFit="1" customWidth="1"/>
    <col min="7941" max="7941" width="16.5703125" style="174" bestFit="1" customWidth="1"/>
    <col min="7942" max="7942" width="13.42578125" style="174" bestFit="1" customWidth="1"/>
    <col min="7943" max="7943" width="9.7109375" style="174" bestFit="1" customWidth="1"/>
    <col min="7944" max="7944" width="14" style="174" bestFit="1" customWidth="1"/>
    <col min="7945" max="8193" width="6.85546875" style="174" customWidth="1"/>
    <col min="8194" max="8194" width="38.85546875" style="174" bestFit="1" customWidth="1"/>
    <col min="8195" max="8195" width="12.28515625" style="174" bestFit="1" customWidth="1"/>
    <col min="8196" max="8196" width="12.140625" style="174" bestFit="1" customWidth="1"/>
    <col min="8197" max="8197" width="16.5703125" style="174" bestFit="1" customWidth="1"/>
    <col min="8198" max="8198" width="13.42578125" style="174" bestFit="1" customWidth="1"/>
    <col min="8199" max="8199" width="9.7109375" style="174" bestFit="1" customWidth="1"/>
    <col min="8200" max="8200" width="14" style="174" bestFit="1" customWidth="1"/>
    <col min="8201" max="8449" width="6.85546875" style="174" customWidth="1"/>
    <col min="8450" max="8450" width="38.85546875" style="174" bestFit="1" customWidth="1"/>
    <col min="8451" max="8451" width="12.28515625" style="174" bestFit="1" customWidth="1"/>
    <col min="8452" max="8452" width="12.140625" style="174" bestFit="1" customWidth="1"/>
    <col min="8453" max="8453" width="16.5703125" style="174" bestFit="1" customWidth="1"/>
    <col min="8454" max="8454" width="13.42578125" style="174" bestFit="1" customWidth="1"/>
    <col min="8455" max="8455" width="9.7109375" style="174" bestFit="1" customWidth="1"/>
    <col min="8456" max="8456" width="14" style="174" bestFit="1" customWidth="1"/>
    <col min="8457" max="8705" width="6.85546875" style="174" customWidth="1"/>
    <col min="8706" max="8706" width="38.85546875" style="174" bestFit="1" customWidth="1"/>
    <col min="8707" max="8707" width="12.28515625" style="174" bestFit="1" customWidth="1"/>
    <col min="8708" max="8708" width="12.140625" style="174" bestFit="1" customWidth="1"/>
    <col min="8709" max="8709" width="16.5703125" style="174" bestFit="1" customWidth="1"/>
    <col min="8710" max="8710" width="13.42578125" style="174" bestFit="1" customWidth="1"/>
    <col min="8711" max="8711" width="9.7109375" style="174" bestFit="1" customWidth="1"/>
    <col min="8712" max="8712" width="14" style="174" bestFit="1" customWidth="1"/>
    <col min="8713" max="8961" width="6.85546875" style="174" customWidth="1"/>
    <col min="8962" max="8962" width="38.85546875" style="174" bestFit="1" customWidth="1"/>
    <col min="8963" max="8963" width="12.28515625" style="174" bestFit="1" customWidth="1"/>
    <col min="8964" max="8964" width="12.140625" style="174" bestFit="1" customWidth="1"/>
    <col min="8965" max="8965" width="16.5703125" style="174" bestFit="1" customWidth="1"/>
    <col min="8966" max="8966" width="13.42578125" style="174" bestFit="1" customWidth="1"/>
    <col min="8967" max="8967" width="9.7109375" style="174" bestFit="1" customWidth="1"/>
    <col min="8968" max="8968" width="14" style="174" bestFit="1" customWidth="1"/>
    <col min="8969" max="9217" width="6.85546875" style="174" customWidth="1"/>
    <col min="9218" max="9218" width="38.85546875" style="174" bestFit="1" customWidth="1"/>
    <col min="9219" max="9219" width="12.28515625" style="174" bestFit="1" customWidth="1"/>
    <col min="9220" max="9220" width="12.140625" style="174" bestFit="1" customWidth="1"/>
    <col min="9221" max="9221" width="16.5703125" style="174" bestFit="1" customWidth="1"/>
    <col min="9222" max="9222" width="13.42578125" style="174" bestFit="1" customWidth="1"/>
    <col min="9223" max="9223" width="9.7109375" style="174" bestFit="1" customWidth="1"/>
    <col min="9224" max="9224" width="14" style="174" bestFit="1" customWidth="1"/>
    <col min="9225" max="9473" width="6.85546875" style="174" customWidth="1"/>
    <col min="9474" max="9474" width="38.85546875" style="174" bestFit="1" customWidth="1"/>
    <col min="9475" max="9475" width="12.28515625" style="174" bestFit="1" customWidth="1"/>
    <col min="9476" max="9476" width="12.140625" style="174" bestFit="1" customWidth="1"/>
    <col min="9477" max="9477" width="16.5703125" style="174" bestFit="1" customWidth="1"/>
    <col min="9478" max="9478" width="13.42578125" style="174" bestFit="1" customWidth="1"/>
    <col min="9479" max="9479" width="9.7109375" style="174" bestFit="1" customWidth="1"/>
    <col min="9480" max="9480" width="14" style="174" bestFit="1" customWidth="1"/>
    <col min="9481" max="9729" width="6.85546875" style="174" customWidth="1"/>
    <col min="9730" max="9730" width="38.85546875" style="174" bestFit="1" customWidth="1"/>
    <col min="9731" max="9731" width="12.28515625" style="174" bestFit="1" customWidth="1"/>
    <col min="9732" max="9732" width="12.140625" style="174" bestFit="1" customWidth="1"/>
    <col min="9733" max="9733" width="16.5703125" style="174" bestFit="1" customWidth="1"/>
    <col min="9734" max="9734" width="13.42578125" style="174" bestFit="1" customWidth="1"/>
    <col min="9735" max="9735" width="9.7109375" style="174" bestFit="1" customWidth="1"/>
    <col min="9736" max="9736" width="14" style="174" bestFit="1" customWidth="1"/>
    <col min="9737" max="9985" width="6.85546875" style="174" customWidth="1"/>
    <col min="9986" max="9986" width="38.85546875" style="174" bestFit="1" customWidth="1"/>
    <col min="9987" max="9987" width="12.28515625" style="174" bestFit="1" customWidth="1"/>
    <col min="9988" max="9988" width="12.140625" style="174" bestFit="1" customWidth="1"/>
    <col min="9989" max="9989" width="16.5703125" style="174" bestFit="1" customWidth="1"/>
    <col min="9990" max="9990" width="13.42578125" style="174" bestFit="1" customWidth="1"/>
    <col min="9991" max="9991" width="9.7109375" style="174" bestFit="1" customWidth="1"/>
    <col min="9992" max="9992" width="14" style="174" bestFit="1" customWidth="1"/>
    <col min="9993" max="10241" width="6.85546875" style="174" customWidth="1"/>
    <col min="10242" max="10242" width="38.85546875" style="174" bestFit="1" customWidth="1"/>
    <col min="10243" max="10243" width="12.28515625" style="174" bestFit="1" customWidth="1"/>
    <col min="10244" max="10244" width="12.140625" style="174" bestFit="1" customWidth="1"/>
    <col min="10245" max="10245" width="16.5703125" style="174" bestFit="1" customWidth="1"/>
    <col min="10246" max="10246" width="13.42578125" style="174" bestFit="1" customWidth="1"/>
    <col min="10247" max="10247" width="9.7109375" style="174" bestFit="1" customWidth="1"/>
    <col min="10248" max="10248" width="14" style="174" bestFit="1" customWidth="1"/>
    <col min="10249" max="10497" width="6.85546875" style="174" customWidth="1"/>
    <col min="10498" max="10498" width="38.85546875" style="174" bestFit="1" customWidth="1"/>
    <col min="10499" max="10499" width="12.28515625" style="174" bestFit="1" customWidth="1"/>
    <col min="10500" max="10500" width="12.140625" style="174" bestFit="1" customWidth="1"/>
    <col min="10501" max="10501" width="16.5703125" style="174" bestFit="1" customWidth="1"/>
    <col min="10502" max="10502" width="13.42578125" style="174" bestFit="1" customWidth="1"/>
    <col min="10503" max="10503" width="9.7109375" style="174" bestFit="1" customWidth="1"/>
    <col min="10504" max="10504" width="14" style="174" bestFit="1" customWidth="1"/>
    <col min="10505" max="10753" width="6.85546875" style="174" customWidth="1"/>
    <col min="10754" max="10754" width="38.85546875" style="174" bestFit="1" customWidth="1"/>
    <col min="10755" max="10755" width="12.28515625" style="174" bestFit="1" customWidth="1"/>
    <col min="10756" max="10756" width="12.140625" style="174" bestFit="1" customWidth="1"/>
    <col min="10757" max="10757" width="16.5703125" style="174" bestFit="1" customWidth="1"/>
    <col min="10758" max="10758" width="13.42578125" style="174" bestFit="1" customWidth="1"/>
    <col min="10759" max="10759" width="9.7109375" style="174" bestFit="1" customWidth="1"/>
    <col min="10760" max="10760" width="14" style="174" bestFit="1" customWidth="1"/>
    <col min="10761" max="11009" width="6.85546875" style="174" customWidth="1"/>
    <col min="11010" max="11010" width="38.85546875" style="174" bestFit="1" customWidth="1"/>
    <col min="11011" max="11011" width="12.28515625" style="174" bestFit="1" customWidth="1"/>
    <col min="11012" max="11012" width="12.140625" style="174" bestFit="1" customWidth="1"/>
    <col min="11013" max="11013" width="16.5703125" style="174" bestFit="1" customWidth="1"/>
    <col min="11014" max="11014" width="13.42578125" style="174" bestFit="1" customWidth="1"/>
    <col min="11015" max="11015" width="9.7109375" style="174" bestFit="1" customWidth="1"/>
    <col min="11016" max="11016" width="14" style="174" bestFit="1" customWidth="1"/>
    <col min="11017" max="11265" width="6.85546875" style="174" customWidth="1"/>
    <col min="11266" max="11266" width="38.85546875" style="174" bestFit="1" customWidth="1"/>
    <col min="11267" max="11267" width="12.28515625" style="174" bestFit="1" customWidth="1"/>
    <col min="11268" max="11268" width="12.140625" style="174" bestFit="1" customWidth="1"/>
    <col min="11269" max="11269" width="16.5703125" style="174" bestFit="1" customWidth="1"/>
    <col min="11270" max="11270" width="13.42578125" style="174" bestFit="1" customWidth="1"/>
    <col min="11271" max="11271" width="9.7109375" style="174" bestFit="1" customWidth="1"/>
    <col min="11272" max="11272" width="14" style="174" bestFit="1" customWidth="1"/>
    <col min="11273" max="11521" width="6.85546875" style="174" customWidth="1"/>
    <col min="11522" max="11522" width="38.85546875" style="174" bestFit="1" customWidth="1"/>
    <col min="11523" max="11523" width="12.28515625" style="174" bestFit="1" customWidth="1"/>
    <col min="11524" max="11524" width="12.140625" style="174" bestFit="1" customWidth="1"/>
    <col min="11525" max="11525" width="16.5703125" style="174" bestFit="1" customWidth="1"/>
    <col min="11526" max="11526" width="13.42578125" style="174" bestFit="1" customWidth="1"/>
    <col min="11527" max="11527" width="9.7109375" style="174" bestFit="1" customWidth="1"/>
    <col min="11528" max="11528" width="14" style="174" bestFit="1" customWidth="1"/>
    <col min="11529" max="11777" width="6.85546875" style="174" customWidth="1"/>
    <col min="11778" max="11778" width="38.85546875" style="174" bestFit="1" customWidth="1"/>
    <col min="11779" max="11779" width="12.28515625" style="174" bestFit="1" customWidth="1"/>
    <col min="11780" max="11780" width="12.140625" style="174" bestFit="1" customWidth="1"/>
    <col min="11781" max="11781" width="16.5703125" style="174" bestFit="1" customWidth="1"/>
    <col min="11782" max="11782" width="13.42578125" style="174" bestFit="1" customWidth="1"/>
    <col min="11783" max="11783" width="9.7109375" style="174" bestFit="1" customWidth="1"/>
    <col min="11784" max="11784" width="14" style="174" bestFit="1" customWidth="1"/>
    <col min="11785" max="12033" width="6.85546875" style="174" customWidth="1"/>
    <col min="12034" max="12034" width="38.85546875" style="174" bestFit="1" customWidth="1"/>
    <col min="12035" max="12035" width="12.28515625" style="174" bestFit="1" customWidth="1"/>
    <col min="12036" max="12036" width="12.140625" style="174" bestFit="1" customWidth="1"/>
    <col min="12037" max="12037" width="16.5703125" style="174" bestFit="1" customWidth="1"/>
    <col min="12038" max="12038" width="13.42578125" style="174" bestFit="1" customWidth="1"/>
    <col min="12039" max="12039" width="9.7109375" style="174" bestFit="1" customWidth="1"/>
    <col min="12040" max="12040" width="14" style="174" bestFit="1" customWidth="1"/>
    <col min="12041" max="12289" width="6.85546875" style="174" customWidth="1"/>
    <col min="12290" max="12290" width="38.85546875" style="174" bestFit="1" customWidth="1"/>
    <col min="12291" max="12291" width="12.28515625" style="174" bestFit="1" customWidth="1"/>
    <col min="12292" max="12292" width="12.140625" style="174" bestFit="1" customWidth="1"/>
    <col min="12293" max="12293" width="16.5703125" style="174" bestFit="1" customWidth="1"/>
    <col min="12294" max="12294" width="13.42578125" style="174" bestFit="1" customWidth="1"/>
    <col min="12295" max="12295" width="9.7109375" style="174" bestFit="1" customWidth="1"/>
    <col min="12296" max="12296" width="14" style="174" bestFit="1" customWidth="1"/>
    <col min="12297" max="12545" width="6.85546875" style="174" customWidth="1"/>
    <col min="12546" max="12546" width="38.85546875" style="174" bestFit="1" customWidth="1"/>
    <col min="12547" max="12547" width="12.28515625" style="174" bestFit="1" customWidth="1"/>
    <col min="12548" max="12548" width="12.140625" style="174" bestFit="1" customWidth="1"/>
    <col min="12549" max="12549" width="16.5703125" style="174" bestFit="1" customWidth="1"/>
    <col min="12550" max="12550" width="13.42578125" style="174" bestFit="1" customWidth="1"/>
    <col min="12551" max="12551" width="9.7109375" style="174" bestFit="1" customWidth="1"/>
    <col min="12552" max="12552" width="14" style="174" bestFit="1" customWidth="1"/>
    <col min="12553" max="12801" width="6.85546875" style="174" customWidth="1"/>
    <col min="12802" max="12802" width="38.85546875" style="174" bestFit="1" customWidth="1"/>
    <col min="12803" max="12803" width="12.28515625" style="174" bestFit="1" customWidth="1"/>
    <col min="12804" max="12804" width="12.140625" style="174" bestFit="1" customWidth="1"/>
    <col min="12805" max="12805" width="16.5703125" style="174" bestFit="1" customWidth="1"/>
    <col min="12806" max="12806" width="13.42578125" style="174" bestFit="1" customWidth="1"/>
    <col min="12807" max="12807" width="9.7109375" style="174" bestFit="1" customWidth="1"/>
    <col min="12808" max="12808" width="14" style="174" bestFit="1" customWidth="1"/>
    <col min="12809" max="13057" width="6.85546875" style="174" customWidth="1"/>
    <col min="13058" max="13058" width="38.85546875" style="174" bestFit="1" customWidth="1"/>
    <col min="13059" max="13059" width="12.28515625" style="174" bestFit="1" customWidth="1"/>
    <col min="13060" max="13060" width="12.140625" style="174" bestFit="1" customWidth="1"/>
    <col min="13061" max="13061" width="16.5703125" style="174" bestFit="1" customWidth="1"/>
    <col min="13062" max="13062" width="13.42578125" style="174" bestFit="1" customWidth="1"/>
    <col min="13063" max="13063" width="9.7109375" style="174" bestFit="1" customWidth="1"/>
    <col min="13064" max="13064" width="14" style="174" bestFit="1" customWidth="1"/>
    <col min="13065" max="13313" width="6.85546875" style="174" customWidth="1"/>
    <col min="13314" max="13314" width="38.85546875" style="174" bestFit="1" customWidth="1"/>
    <col min="13315" max="13315" width="12.28515625" style="174" bestFit="1" customWidth="1"/>
    <col min="13316" max="13316" width="12.140625" style="174" bestFit="1" customWidth="1"/>
    <col min="13317" max="13317" width="16.5703125" style="174" bestFit="1" customWidth="1"/>
    <col min="13318" max="13318" width="13.42578125" style="174" bestFit="1" customWidth="1"/>
    <col min="13319" max="13319" width="9.7109375" style="174" bestFit="1" customWidth="1"/>
    <col min="13320" max="13320" width="14" style="174" bestFit="1" customWidth="1"/>
    <col min="13321" max="13569" width="6.85546875" style="174" customWidth="1"/>
    <col min="13570" max="13570" width="38.85546875" style="174" bestFit="1" customWidth="1"/>
    <col min="13571" max="13571" width="12.28515625" style="174" bestFit="1" customWidth="1"/>
    <col min="13572" max="13572" width="12.140625" style="174" bestFit="1" customWidth="1"/>
    <col min="13573" max="13573" width="16.5703125" style="174" bestFit="1" customWidth="1"/>
    <col min="13574" max="13574" width="13.42578125" style="174" bestFit="1" customWidth="1"/>
    <col min="13575" max="13575" width="9.7109375" style="174" bestFit="1" customWidth="1"/>
    <col min="13576" max="13576" width="14" style="174" bestFit="1" customWidth="1"/>
    <col min="13577" max="13825" width="6.85546875" style="174" customWidth="1"/>
    <col min="13826" max="13826" width="38.85546875" style="174" bestFit="1" customWidth="1"/>
    <col min="13827" max="13827" width="12.28515625" style="174" bestFit="1" customWidth="1"/>
    <col min="13828" max="13828" width="12.140625" style="174" bestFit="1" customWidth="1"/>
    <col min="13829" max="13829" width="16.5703125" style="174" bestFit="1" customWidth="1"/>
    <col min="13830" max="13830" width="13.42578125" style="174" bestFit="1" customWidth="1"/>
    <col min="13831" max="13831" width="9.7109375" style="174" bestFit="1" customWidth="1"/>
    <col min="13832" max="13832" width="14" style="174" bestFit="1" customWidth="1"/>
    <col min="13833" max="14081" width="6.85546875" style="174" customWidth="1"/>
    <col min="14082" max="14082" width="38.85546875" style="174" bestFit="1" customWidth="1"/>
    <col min="14083" max="14083" width="12.28515625" style="174" bestFit="1" customWidth="1"/>
    <col min="14084" max="14084" width="12.140625" style="174" bestFit="1" customWidth="1"/>
    <col min="14085" max="14085" width="16.5703125" style="174" bestFit="1" customWidth="1"/>
    <col min="14086" max="14086" width="13.42578125" style="174" bestFit="1" customWidth="1"/>
    <col min="14087" max="14087" width="9.7109375" style="174" bestFit="1" customWidth="1"/>
    <col min="14088" max="14088" width="14" style="174" bestFit="1" customWidth="1"/>
    <col min="14089" max="14337" width="6.85546875" style="174" customWidth="1"/>
    <col min="14338" max="14338" width="38.85546875" style="174" bestFit="1" customWidth="1"/>
    <col min="14339" max="14339" width="12.28515625" style="174" bestFit="1" customWidth="1"/>
    <col min="14340" max="14340" width="12.140625" style="174" bestFit="1" customWidth="1"/>
    <col min="14341" max="14341" width="16.5703125" style="174" bestFit="1" customWidth="1"/>
    <col min="14342" max="14342" width="13.42578125" style="174" bestFit="1" customWidth="1"/>
    <col min="14343" max="14343" width="9.7109375" style="174" bestFit="1" customWidth="1"/>
    <col min="14344" max="14344" width="14" style="174" bestFit="1" customWidth="1"/>
    <col min="14345" max="14593" width="6.85546875" style="174" customWidth="1"/>
    <col min="14594" max="14594" width="38.85546875" style="174" bestFit="1" customWidth="1"/>
    <col min="14595" max="14595" width="12.28515625" style="174" bestFit="1" customWidth="1"/>
    <col min="14596" max="14596" width="12.140625" style="174" bestFit="1" customWidth="1"/>
    <col min="14597" max="14597" width="16.5703125" style="174" bestFit="1" customWidth="1"/>
    <col min="14598" max="14598" width="13.42578125" style="174" bestFit="1" customWidth="1"/>
    <col min="14599" max="14599" width="9.7109375" style="174" bestFit="1" customWidth="1"/>
    <col min="14600" max="14600" width="14" style="174" bestFit="1" customWidth="1"/>
    <col min="14601" max="14849" width="6.85546875" style="174" customWidth="1"/>
    <col min="14850" max="14850" width="38.85546875" style="174" bestFit="1" customWidth="1"/>
    <col min="14851" max="14851" width="12.28515625" style="174" bestFit="1" customWidth="1"/>
    <col min="14852" max="14852" width="12.140625" style="174" bestFit="1" customWidth="1"/>
    <col min="14853" max="14853" width="16.5703125" style="174" bestFit="1" customWidth="1"/>
    <col min="14854" max="14854" width="13.42578125" style="174" bestFit="1" customWidth="1"/>
    <col min="14855" max="14855" width="9.7109375" style="174" bestFit="1" customWidth="1"/>
    <col min="14856" max="14856" width="14" style="174" bestFit="1" customWidth="1"/>
    <col min="14857" max="15105" width="6.85546875" style="174" customWidth="1"/>
    <col min="15106" max="15106" width="38.85546875" style="174" bestFit="1" customWidth="1"/>
    <col min="15107" max="15107" width="12.28515625" style="174" bestFit="1" customWidth="1"/>
    <col min="15108" max="15108" width="12.140625" style="174" bestFit="1" customWidth="1"/>
    <col min="15109" max="15109" width="16.5703125" style="174" bestFit="1" customWidth="1"/>
    <col min="15110" max="15110" width="13.42578125" style="174" bestFit="1" customWidth="1"/>
    <col min="15111" max="15111" width="9.7109375" style="174" bestFit="1" customWidth="1"/>
    <col min="15112" max="15112" width="14" style="174" bestFit="1" customWidth="1"/>
    <col min="15113" max="15361" width="6.85546875" style="174" customWidth="1"/>
    <col min="15362" max="15362" width="38.85546875" style="174" bestFit="1" customWidth="1"/>
    <col min="15363" max="15363" width="12.28515625" style="174" bestFit="1" customWidth="1"/>
    <col min="15364" max="15364" width="12.140625" style="174" bestFit="1" customWidth="1"/>
    <col min="15365" max="15365" width="16.5703125" style="174" bestFit="1" customWidth="1"/>
    <col min="15366" max="15366" width="13.42578125" style="174" bestFit="1" customWidth="1"/>
    <col min="15367" max="15367" width="9.7109375" style="174" bestFit="1" customWidth="1"/>
    <col min="15368" max="15368" width="14" style="174" bestFit="1" customWidth="1"/>
    <col min="15369" max="15617" width="6.85546875" style="174" customWidth="1"/>
    <col min="15618" max="15618" width="38.85546875" style="174" bestFit="1" customWidth="1"/>
    <col min="15619" max="15619" width="12.28515625" style="174" bestFit="1" customWidth="1"/>
    <col min="15620" max="15620" width="12.140625" style="174" bestFit="1" customWidth="1"/>
    <col min="15621" max="15621" width="16.5703125" style="174" bestFit="1" customWidth="1"/>
    <col min="15622" max="15622" width="13.42578125" style="174" bestFit="1" customWidth="1"/>
    <col min="15623" max="15623" width="9.7109375" style="174" bestFit="1" customWidth="1"/>
    <col min="15624" max="15624" width="14" style="174" bestFit="1" customWidth="1"/>
    <col min="15625" max="15873" width="6.85546875" style="174" customWidth="1"/>
    <col min="15874" max="15874" width="38.85546875" style="174" bestFit="1" customWidth="1"/>
    <col min="15875" max="15875" width="12.28515625" style="174" bestFit="1" customWidth="1"/>
    <col min="15876" max="15876" width="12.140625" style="174" bestFit="1" customWidth="1"/>
    <col min="15877" max="15877" width="16.5703125" style="174" bestFit="1" customWidth="1"/>
    <col min="15878" max="15878" width="13.42578125" style="174" bestFit="1" customWidth="1"/>
    <col min="15879" max="15879" width="9.7109375" style="174" bestFit="1" customWidth="1"/>
    <col min="15880" max="15880" width="14" style="174" bestFit="1" customWidth="1"/>
    <col min="15881" max="16129" width="6.85546875" style="174" customWidth="1"/>
    <col min="16130" max="16130" width="38.85546875" style="174" bestFit="1" customWidth="1"/>
    <col min="16131" max="16131" width="12.28515625" style="174" bestFit="1" customWidth="1"/>
    <col min="16132" max="16132" width="12.140625" style="174" bestFit="1" customWidth="1"/>
    <col min="16133" max="16133" width="16.5703125" style="174" bestFit="1" customWidth="1"/>
    <col min="16134" max="16134" width="13.42578125" style="174" bestFit="1" customWidth="1"/>
    <col min="16135" max="16135" width="9.7109375" style="174" bestFit="1" customWidth="1"/>
    <col min="16136" max="16136" width="14" style="174" bestFit="1" customWidth="1"/>
    <col min="16137" max="16384" width="6.85546875" style="174" customWidth="1"/>
  </cols>
  <sheetData>
    <row r="1" spans="1:9" x14ac:dyDescent="0.25">
      <c r="A1" s="174" t="s">
        <v>2643</v>
      </c>
      <c r="B1" s="174" t="s">
        <v>2602</v>
      </c>
      <c r="C1" s="174" t="s">
        <v>2603</v>
      </c>
      <c r="D1" s="174" t="s">
        <v>2604</v>
      </c>
      <c r="E1" s="174" t="s">
        <v>2605</v>
      </c>
      <c r="F1" s="174" t="s">
        <v>2606</v>
      </c>
      <c r="G1" s="174" t="s">
        <v>2607</v>
      </c>
      <c r="H1" s="174" t="s">
        <v>2608</v>
      </c>
    </row>
    <row r="2" spans="1:9" x14ac:dyDescent="0.25">
      <c r="A2" s="174">
        <v>100</v>
      </c>
      <c r="B2" s="174" t="s">
        <v>2609</v>
      </c>
      <c r="C2" s="175">
        <v>-286.33</v>
      </c>
      <c r="D2" s="176">
        <v>0</v>
      </c>
      <c r="E2" s="176">
        <v>0</v>
      </c>
      <c r="F2" s="176">
        <v>0</v>
      </c>
      <c r="G2" s="176">
        <v>5406.33</v>
      </c>
      <c r="H2" s="175">
        <v>5120</v>
      </c>
      <c r="I2" s="174" t="s">
        <v>2641</v>
      </c>
    </row>
    <row r="3" spans="1:9" x14ac:dyDescent="0.25">
      <c r="A3" s="174">
        <v>103</v>
      </c>
      <c r="B3" s="174" t="s">
        <v>697</v>
      </c>
      <c r="C3" s="175">
        <v>-4475.1499999999996</v>
      </c>
      <c r="D3" s="176">
        <v>0</v>
      </c>
      <c r="E3" s="176">
        <v>-441.14</v>
      </c>
      <c r="F3" s="176">
        <v>-441.14</v>
      </c>
      <c r="G3" s="176">
        <v>0</v>
      </c>
      <c r="H3" s="175">
        <v>-4916.29</v>
      </c>
      <c r="I3" s="174" t="s">
        <v>2641</v>
      </c>
    </row>
    <row r="4" spans="1:9" x14ac:dyDescent="0.25">
      <c r="A4" s="174">
        <v>104</v>
      </c>
      <c r="B4" s="174" t="s">
        <v>647</v>
      </c>
      <c r="C4" s="175">
        <v>-31690.9</v>
      </c>
      <c r="D4" s="176">
        <v>0</v>
      </c>
      <c r="E4" s="176">
        <v>-651.55999999999995</v>
      </c>
      <c r="F4" s="176">
        <v>-651.55999999999995</v>
      </c>
      <c r="G4" s="176">
        <v>0</v>
      </c>
      <c r="H4" s="175">
        <v>-32342.46</v>
      </c>
      <c r="I4" s="174" t="s">
        <v>2641</v>
      </c>
    </row>
    <row r="5" spans="1:9" x14ac:dyDescent="0.25">
      <c r="A5" s="174">
        <v>107</v>
      </c>
      <c r="B5" s="174" t="s">
        <v>698</v>
      </c>
      <c r="C5" s="175">
        <v>-6174.88</v>
      </c>
      <c r="D5" s="176">
        <v>0</v>
      </c>
      <c r="E5" s="176">
        <v>-4889.59</v>
      </c>
      <c r="F5" s="176">
        <v>-4889.59</v>
      </c>
      <c r="G5" s="176">
        <v>1840.99</v>
      </c>
      <c r="H5" s="175">
        <v>-9223.48</v>
      </c>
      <c r="I5" s="174" t="s">
        <v>2641</v>
      </c>
    </row>
    <row r="6" spans="1:9" x14ac:dyDescent="0.25">
      <c r="A6" s="174">
        <v>112</v>
      </c>
      <c r="B6" s="174" t="s">
        <v>699</v>
      </c>
      <c r="C6" s="175">
        <v>-61825.17</v>
      </c>
      <c r="D6" s="176">
        <v>0</v>
      </c>
      <c r="E6" s="176">
        <v>-13113.54</v>
      </c>
      <c r="F6" s="176">
        <v>-13113.54</v>
      </c>
      <c r="G6" s="176">
        <v>21124.98</v>
      </c>
      <c r="H6" s="175">
        <v>-53813.73</v>
      </c>
      <c r="I6" s="174" t="s">
        <v>2641</v>
      </c>
    </row>
    <row r="7" spans="1:9" x14ac:dyDescent="0.25">
      <c r="A7" s="174">
        <v>114</v>
      </c>
      <c r="B7" s="174" t="s">
        <v>648</v>
      </c>
      <c r="C7" s="175">
        <v>-127577.84</v>
      </c>
      <c r="D7" s="176">
        <v>0</v>
      </c>
      <c r="E7" s="176">
        <v>-2161.41</v>
      </c>
      <c r="F7" s="176">
        <v>-2161.41</v>
      </c>
      <c r="G7" s="176">
        <v>57208.69</v>
      </c>
      <c r="H7" s="175">
        <v>-72530.559999999998</v>
      </c>
      <c r="I7" s="174" t="s">
        <v>2641</v>
      </c>
    </row>
    <row r="8" spans="1:9" x14ac:dyDescent="0.25">
      <c r="A8" s="174">
        <v>116</v>
      </c>
      <c r="B8" s="174" t="s">
        <v>700</v>
      </c>
      <c r="C8" s="175">
        <v>-45940.17</v>
      </c>
      <c r="D8" s="176">
        <v>0</v>
      </c>
      <c r="E8" s="176">
        <v>-4783.8</v>
      </c>
      <c r="F8" s="176">
        <v>-4783.8</v>
      </c>
      <c r="G8" s="176">
        <v>0</v>
      </c>
      <c r="H8" s="175">
        <v>-50723.97</v>
      </c>
      <c r="I8" s="174" t="s">
        <v>2641</v>
      </c>
    </row>
    <row r="9" spans="1:9" x14ac:dyDescent="0.25">
      <c r="A9" s="174">
        <v>118</v>
      </c>
      <c r="B9" s="174" t="s">
        <v>701</v>
      </c>
      <c r="C9" s="175">
        <v>-17499.759999999998</v>
      </c>
      <c r="D9" s="176">
        <v>0</v>
      </c>
      <c r="E9" s="176">
        <v>-359.8</v>
      </c>
      <c r="F9" s="176">
        <v>-359.8</v>
      </c>
      <c r="G9" s="176">
        <v>0</v>
      </c>
      <c r="H9" s="175">
        <v>-17859.560000000001</v>
      </c>
      <c r="I9" s="174" t="s">
        <v>2641</v>
      </c>
    </row>
    <row r="10" spans="1:9" x14ac:dyDescent="0.25">
      <c r="A10" s="174">
        <v>123</v>
      </c>
      <c r="B10" s="174" t="s">
        <v>649</v>
      </c>
      <c r="C10" s="175">
        <v>-3350.74</v>
      </c>
      <c r="D10" s="176">
        <v>0</v>
      </c>
      <c r="E10" s="176">
        <v>-68.89</v>
      </c>
      <c r="F10" s="176">
        <v>-68.89</v>
      </c>
      <c r="G10" s="176">
        <v>1631</v>
      </c>
      <c r="H10" s="175">
        <v>-1788.63</v>
      </c>
      <c r="I10" s="174" t="s">
        <v>2641</v>
      </c>
    </row>
    <row r="11" spans="1:9" x14ac:dyDescent="0.25">
      <c r="A11" s="174">
        <v>124</v>
      </c>
      <c r="B11" s="174" t="s">
        <v>702</v>
      </c>
      <c r="C11" s="175">
        <v>-10560.93</v>
      </c>
      <c r="D11" s="176">
        <v>0</v>
      </c>
      <c r="E11" s="176">
        <v>-217.12</v>
      </c>
      <c r="F11" s="176">
        <v>-217.12</v>
      </c>
      <c r="G11" s="176">
        <v>1438.25</v>
      </c>
      <c r="H11" s="175">
        <v>-9339.7999999999993</v>
      </c>
      <c r="I11" s="174" t="s">
        <v>2641</v>
      </c>
    </row>
    <row r="12" spans="1:9" x14ac:dyDescent="0.25">
      <c r="A12" s="174">
        <v>126</v>
      </c>
      <c r="B12" s="174" t="s">
        <v>703</v>
      </c>
      <c r="C12" s="175">
        <v>-28056.63</v>
      </c>
      <c r="D12" s="176">
        <v>-8522.41</v>
      </c>
      <c r="E12" s="176">
        <v>-680.93</v>
      </c>
      <c r="F12" s="176">
        <v>-9203.34</v>
      </c>
      <c r="G12" s="176">
        <v>3073.71</v>
      </c>
      <c r="H12" s="175">
        <v>-34186.26</v>
      </c>
      <c r="I12" s="174" t="s">
        <v>2641</v>
      </c>
    </row>
    <row r="13" spans="1:9" x14ac:dyDescent="0.25">
      <c r="A13" s="174">
        <v>128</v>
      </c>
      <c r="B13" s="174" t="s">
        <v>704</v>
      </c>
      <c r="C13" s="175">
        <v>-228190.97</v>
      </c>
      <c r="D13" s="176">
        <v>-44788.23</v>
      </c>
      <c r="E13" s="176">
        <v>-49405.52</v>
      </c>
      <c r="F13" s="176">
        <v>-94193.75</v>
      </c>
      <c r="G13" s="176">
        <v>92230.95</v>
      </c>
      <c r="H13" s="175">
        <v>-230153.77</v>
      </c>
      <c r="I13" s="174" t="s">
        <v>2641</v>
      </c>
    </row>
    <row r="14" spans="1:9" x14ac:dyDescent="0.25">
      <c r="A14" s="174">
        <v>129</v>
      </c>
      <c r="B14" s="174" t="s">
        <v>705</v>
      </c>
      <c r="C14" s="175">
        <v>-913907.27</v>
      </c>
      <c r="D14" s="176">
        <v>-145.84</v>
      </c>
      <c r="E14" s="176">
        <v>-57781.34</v>
      </c>
      <c r="F14" s="176">
        <v>-57927.18</v>
      </c>
      <c r="G14" s="176">
        <v>825000</v>
      </c>
      <c r="H14" s="175">
        <v>-146834.45000000001</v>
      </c>
      <c r="I14" s="174" t="s">
        <v>2641</v>
      </c>
    </row>
    <row r="15" spans="1:9" x14ac:dyDescent="0.25">
      <c r="A15" s="174">
        <v>130</v>
      </c>
      <c r="B15" s="174" t="s">
        <v>706</v>
      </c>
      <c r="C15" s="175">
        <v>-24603.98</v>
      </c>
      <c r="D15" s="176">
        <v>0</v>
      </c>
      <c r="E15" s="176">
        <v>-505.85</v>
      </c>
      <c r="F15" s="176">
        <v>-505.85</v>
      </c>
      <c r="G15" s="176">
        <v>1840.82</v>
      </c>
      <c r="H15" s="175">
        <v>-23269.01</v>
      </c>
      <c r="I15" s="174" t="s">
        <v>2641</v>
      </c>
    </row>
    <row r="16" spans="1:9" x14ac:dyDescent="0.25">
      <c r="A16" s="174">
        <v>132</v>
      </c>
      <c r="B16" s="174" t="s">
        <v>707</v>
      </c>
      <c r="C16" s="175">
        <v>-2707.27</v>
      </c>
      <c r="D16" s="176">
        <v>0</v>
      </c>
      <c r="E16" s="176">
        <v>-55.64</v>
      </c>
      <c r="F16" s="176">
        <v>-55.64</v>
      </c>
      <c r="G16" s="176">
        <v>0</v>
      </c>
      <c r="H16" s="175">
        <v>-2762.91</v>
      </c>
      <c r="I16" s="174" t="s">
        <v>2641</v>
      </c>
    </row>
    <row r="17" spans="1:9" x14ac:dyDescent="0.25">
      <c r="A17" s="174">
        <v>133</v>
      </c>
      <c r="B17" s="174" t="s">
        <v>708</v>
      </c>
      <c r="C17" s="175">
        <v>-12101.99</v>
      </c>
      <c r="D17" s="176">
        <v>0</v>
      </c>
      <c r="E17" s="176">
        <v>-248.8</v>
      </c>
      <c r="F17" s="176">
        <v>-248.8</v>
      </c>
      <c r="G17" s="176">
        <v>0</v>
      </c>
      <c r="H17" s="175">
        <v>-12350.79</v>
      </c>
      <c r="I17" s="174" t="s">
        <v>2641</v>
      </c>
    </row>
    <row r="18" spans="1:9" x14ac:dyDescent="0.25">
      <c r="A18" s="174">
        <v>134</v>
      </c>
      <c r="B18" s="174" t="s">
        <v>709</v>
      </c>
      <c r="C18" s="175">
        <v>-39933.5</v>
      </c>
      <c r="D18" s="176">
        <v>0</v>
      </c>
      <c r="E18" s="176">
        <v>-4093.79</v>
      </c>
      <c r="F18" s="176">
        <v>-4093.79</v>
      </c>
      <c r="G18" s="176">
        <v>0</v>
      </c>
      <c r="H18" s="175">
        <v>-44027.29</v>
      </c>
      <c r="I18" s="174" t="s">
        <v>2641</v>
      </c>
    </row>
    <row r="19" spans="1:9" x14ac:dyDescent="0.25">
      <c r="A19" s="174">
        <v>139</v>
      </c>
      <c r="B19" s="174" t="s">
        <v>710</v>
      </c>
      <c r="C19" s="175">
        <v>-8207.02</v>
      </c>
      <c r="D19" s="176">
        <v>-1291.95</v>
      </c>
      <c r="E19" s="176">
        <v>-189.29</v>
      </c>
      <c r="F19" s="176">
        <v>-1481.24</v>
      </c>
      <c r="G19" s="176">
        <v>398.65</v>
      </c>
      <c r="H19" s="175">
        <v>-9289.61</v>
      </c>
      <c r="I19" s="174" t="s">
        <v>2641</v>
      </c>
    </row>
    <row r="20" spans="1:9" x14ac:dyDescent="0.25">
      <c r="A20" s="174">
        <v>142</v>
      </c>
      <c r="B20" s="174" t="s">
        <v>711</v>
      </c>
      <c r="C20" s="175">
        <v>-8059.81</v>
      </c>
      <c r="D20" s="176">
        <v>0</v>
      </c>
      <c r="E20" s="176">
        <v>-165.72</v>
      </c>
      <c r="F20" s="176">
        <v>-165.72</v>
      </c>
      <c r="G20" s="176">
        <v>0</v>
      </c>
      <c r="H20" s="175">
        <v>-8225.5300000000007</v>
      </c>
      <c r="I20" s="174" t="s">
        <v>2641</v>
      </c>
    </row>
    <row r="21" spans="1:9" x14ac:dyDescent="0.25">
      <c r="A21" s="174">
        <v>143</v>
      </c>
      <c r="B21" s="174" t="s">
        <v>72</v>
      </c>
      <c r="C21" s="175">
        <v>-21293.279999999999</v>
      </c>
      <c r="D21" s="176">
        <v>0</v>
      </c>
      <c r="E21" s="176">
        <v>-437.77</v>
      </c>
      <c r="F21" s="176">
        <v>-437.77</v>
      </c>
      <c r="G21" s="176">
        <v>0</v>
      </c>
      <c r="H21" s="175">
        <v>-21731.05</v>
      </c>
      <c r="I21" s="174" t="s">
        <v>2641</v>
      </c>
    </row>
    <row r="22" spans="1:9" x14ac:dyDescent="0.25">
      <c r="A22" s="174">
        <v>144</v>
      </c>
      <c r="B22" s="174" t="s">
        <v>712</v>
      </c>
      <c r="C22" s="175">
        <v>-9899.4599999999991</v>
      </c>
      <c r="D22" s="176">
        <v>0</v>
      </c>
      <c r="E22" s="176">
        <v>-203.53</v>
      </c>
      <c r="F22" s="176">
        <v>-203.53</v>
      </c>
      <c r="G22" s="176">
        <v>0</v>
      </c>
      <c r="H22" s="175">
        <v>-10102.99</v>
      </c>
      <c r="I22" s="174" t="s">
        <v>2641</v>
      </c>
    </row>
    <row r="23" spans="1:9" x14ac:dyDescent="0.25">
      <c r="A23" s="174">
        <v>145</v>
      </c>
      <c r="B23" s="174" t="s">
        <v>713</v>
      </c>
      <c r="C23" s="175">
        <v>-56939.65</v>
      </c>
      <c r="D23" s="176">
        <v>0</v>
      </c>
      <c r="E23" s="176">
        <v>-986.61</v>
      </c>
      <c r="F23" s="176">
        <v>-986.61</v>
      </c>
      <c r="G23" s="176">
        <v>11171.99</v>
      </c>
      <c r="H23" s="175">
        <v>-46754.27</v>
      </c>
      <c r="I23" s="174" t="s">
        <v>2641</v>
      </c>
    </row>
    <row r="24" spans="1:9" x14ac:dyDescent="0.25">
      <c r="A24" s="174">
        <v>154</v>
      </c>
      <c r="B24" s="174" t="s">
        <v>714</v>
      </c>
      <c r="C24" s="175">
        <v>-7274.23</v>
      </c>
      <c r="D24" s="176">
        <v>0</v>
      </c>
      <c r="E24" s="176">
        <v>-149.54</v>
      </c>
      <c r="F24" s="176">
        <v>-149.54</v>
      </c>
      <c r="G24" s="176">
        <v>517.45000000000005</v>
      </c>
      <c r="H24" s="175">
        <v>-6906.32</v>
      </c>
      <c r="I24" s="174" t="s">
        <v>2641</v>
      </c>
    </row>
    <row r="25" spans="1:9" x14ac:dyDescent="0.25">
      <c r="A25" s="174">
        <v>163</v>
      </c>
      <c r="B25" s="174" t="s">
        <v>715</v>
      </c>
      <c r="C25" s="175">
        <v>-37251.160000000003</v>
      </c>
      <c r="D25" s="176">
        <v>-300</v>
      </c>
      <c r="E25" s="176">
        <v>-771.08</v>
      </c>
      <c r="F25" s="176">
        <v>-1071.08</v>
      </c>
      <c r="G25" s="176">
        <v>0</v>
      </c>
      <c r="H25" s="175">
        <v>-38322.239999999998</v>
      </c>
      <c r="I25" s="174" t="s">
        <v>2641</v>
      </c>
    </row>
    <row r="26" spans="1:9" x14ac:dyDescent="0.25">
      <c r="A26" s="174">
        <v>167</v>
      </c>
      <c r="B26" s="174" t="s">
        <v>650</v>
      </c>
      <c r="C26" s="175">
        <v>-23270</v>
      </c>
      <c r="D26" s="176">
        <v>3000</v>
      </c>
      <c r="E26" s="176">
        <v>-425.96</v>
      </c>
      <c r="F26" s="176">
        <v>2574.04</v>
      </c>
      <c r="G26" s="176">
        <v>0</v>
      </c>
      <c r="H26" s="175">
        <v>-20695.96</v>
      </c>
      <c r="I26" s="174" t="s">
        <v>2641</v>
      </c>
    </row>
    <row r="27" spans="1:9" x14ac:dyDescent="0.25">
      <c r="A27" s="174">
        <v>169</v>
      </c>
      <c r="B27" s="174" t="s">
        <v>716</v>
      </c>
      <c r="C27" s="175">
        <v>-79643.59</v>
      </c>
      <c r="D27" s="176">
        <v>0</v>
      </c>
      <c r="E27" s="176">
        <v>-1637.42</v>
      </c>
      <c r="F27" s="176">
        <v>-1637.42</v>
      </c>
      <c r="G27" s="176">
        <v>0</v>
      </c>
      <c r="H27" s="175">
        <v>-81281.009999999995</v>
      </c>
      <c r="I27" s="174" t="s">
        <v>2641</v>
      </c>
    </row>
    <row r="28" spans="1:9" x14ac:dyDescent="0.25">
      <c r="A28" s="174">
        <v>171</v>
      </c>
      <c r="B28" s="174" t="s">
        <v>717</v>
      </c>
      <c r="C28" s="175">
        <v>-1877.19</v>
      </c>
      <c r="D28" s="176">
        <v>0</v>
      </c>
      <c r="E28" s="176">
        <v>-38.6</v>
      </c>
      <c r="F28" s="176">
        <v>-38.6</v>
      </c>
      <c r="G28" s="176">
        <v>0</v>
      </c>
      <c r="H28" s="175">
        <v>-1915.79</v>
      </c>
      <c r="I28" s="174" t="s">
        <v>2641</v>
      </c>
    </row>
    <row r="29" spans="1:9" x14ac:dyDescent="0.25">
      <c r="A29" s="174">
        <v>173</v>
      </c>
      <c r="B29" s="174" t="s">
        <v>718</v>
      </c>
      <c r="C29" s="175">
        <v>-26184.78</v>
      </c>
      <c r="D29" s="176">
        <v>-500</v>
      </c>
      <c r="E29" s="176">
        <v>-538.34</v>
      </c>
      <c r="F29" s="176">
        <v>-1038.3399999999999</v>
      </c>
      <c r="G29" s="176">
        <v>0</v>
      </c>
      <c r="H29" s="175">
        <v>-27223.119999999999</v>
      </c>
      <c r="I29" s="174" t="s">
        <v>2641</v>
      </c>
    </row>
    <row r="30" spans="1:9" x14ac:dyDescent="0.25">
      <c r="A30" s="174">
        <v>177</v>
      </c>
      <c r="B30" s="174" t="s">
        <v>719</v>
      </c>
      <c r="C30" s="175">
        <v>-113275.41</v>
      </c>
      <c r="D30" s="176">
        <v>0</v>
      </c>
      <c r="E30" s="176">
        <v>-2328.87</v>
      </c>
      <c r="F30" s="176">
        <v>-2328.87</v>
      </c>
      <c r="G30" s="176">
        <v>0</v>
      </c>
      <c r="H30" s="175">
        <v>-115604.28</v>
      </c>
      <c r="I30" s="174" t="s">
        <v>2641</v>
      </c>
    </row>
    <row r="31" spans="1:9" x14ac:dyDescent="0.25">
      <c r="A31" s="174">
        <v>179</v>
      </c>
      <c r="B31" s="174" t="s">
        <v>651</v>
      </c>
      <c r="C31" s="175">
        <v>-20931.37</v>
      </c>
      <c r="D31" s="176">
        <v>0</v>
      </c>
      <c r="E31" s="176">
        <v>-430.33</v>
      </c>
      <c r="F31" s="176">
        <v>-430.33</v>
      </c>
      <c r="G31" s="176">
        <v>0</v>
      </c>
      <c r="H31" s="175">
        <v>-21361.7</v>
      </c>
      <c r="I31" s="174" t="s">
        <v>2641</v>
      </c>
    </row>
    <row r="32" spans="1:9" x14ac:dyDescent="0.25">
      <c r="A32" s="174">
        <v>182</v>
      </c>
      <c r="B32" s="174" t="s">
        <v>720</v>
      </c>
      <c r="C32" s="175">
        <v>-167195.67000000001</v>
      </c>
      <c r="D32" s="176">
        <v>0</v>
      </c>
      <c r="E32" s="176">
        <v>-3404.91</v>
      </c>
      <c r="F32" s="176">
        <v>-3404.91</v>
      </c>
      <c r="G32" s="176">
        <v>8125.71</v>
      </c>
      <c r="H32" s="175">
        <v>-162474.87</v>
      </c>
      <c r="I32" s="174" t="s">
        <v>2641</v>
      </c>
    </row>
    <row r="33" spans="1:9" x14ac:dyDescent="0.25">
      <c r="A33" s="174">
        <v>184</v>
      </c>
      <c r="B33" s="174" t="s">
        <v>721</v>
      </c>
      <c r="C33" s="175">
        <v>-734042.95</v>
      </c>
      <c r="D33" s="176">
        <v>-16000</v>
      </c>
      <c r="E33" s="176">
        <v>-155267.29999999999</v>
      </c>
      <c r="F33" s="176">
        <v>-171267.3</v>
      </c>
      <c r="G33" s="176">
        <v>53011.25</v>
      </c>
      <c r="H33" s="175">
        <v>-852299</v>
      </c>
      <c r="I33" s="174" t="s">
        <v>2641</v>
      </c>
    </row>
    <row r="34" spans="1:9" x14ac:dyDescent="0.25">
      <c r="A34" s="174">
        <v>186</v>
      </c>
      <c r="B34" s="174" t="s">
        <v>652</v>
      </c>
      <c r="C34" s="175">
        <v>-3025.47</v>
      </c>
      <c r="D34" s="176">
        <v>0</v>
      </c>
      <c r="E34" s="176">
        <v>-62.19</v>
      </c>
      <c r="F34" s="176">
        <v>-62.19</v>
      </c>
      <c r="G34" s="176">
        <v>0</v>
      </c>
      <c r="H34" s="175">
        <v>-3087.66</v>
      </c>
      <c r="I34" s="174" t="s">
        <v>2641</v>
      </c>
    </row>
    <row r="35" spans="1:9" x14ac:dyDescent="0.25">
      <c r="A35" s="174">
        <v>187</v>
      </c>
      <c r="B35" s="174" t="s">
        <v>722</v>
      </c>
      <c r="C35" s="175">
        <v>-11923.97</v>
      </c>
      <c r="D35" s="176">
        <v>0</v>
      </c>
      <c r="E35" s="176">
        <v>-245.13</v>
      </c>
      <c r="F35" s="176">
        <v>-245.13</v>
      </c>
      <c r="G35" s="176">
        <v>0</v>
      </c>
      <c r="H35" s="175">
        <v>-12169.1</v>
      </c>
      <c r="I35" s="174" t="s">
        <v>2641</v>
      </c>
    </row>
    <row r="36" spans="1:9" x14ac:dyDescent="0.25">
      <c r="A36" s="174">
        <v>188</v>
      </c>
      <c r="B36" s="174" t="s">
        <v>723</v>
      </c>
      <c r="C36" s="175">
        <v>-77982.649999999994</v>
      </c>
      <c r="D36" s="176">
        <v>0</v>
      </c>
      <c r="E36" s="176">
        <v>-1603.29</v>
      </c>
      <c r="F36" s="176">
        <v>-1603.29</v>
      </c>
      <c r="G36" s="176">
        <v>0</v>
      </c>
      <c r="H36" s="175">
        <v>-79585.94</v>
      </c>
      <c r="I36" s="174" t="s">
        <v>2641</v>
      </c>
    </row>
    <row r="37" spans="1:9" x14ac:dyDescent="0.25">
      <c r="A37" s="174">
        <v>192</v>
      </c>
      <c r="B37" s="174" t="s">
        <v>724</v>
      </c>
      <c r="C37" s="175">
        <v>-7934.03</v>
      </c>
      <c r="D37" s="176">
        <v>0</v>
      </c>
      <c r="E37" s="176">
        <v>-163.12</v>
      </c>
      <c r="F37" s="176">
        <v>-163.12</v>
      </c>
      <c r="G37" s="176">
        <v>0</v>
      </c>
      <c r="H37" s="175">
        <v>-8097.15</v>
      </c>
      <c r="I37" s="174" t="s">
        <v>2641</v>
      </c>
    </row>
    <row r="38" spans="1:9" x14ac:dyDescent="0.25">
      <c r="A38" s="174">
        <v>195</v>
      </c>
      <c r="B38" s="174" t="s">
        <v>725</v>
      </c>
      <c r="C38" s="175">
        <v>17047.150000000001</v>
      </c>
      <c r="D38" s="176">
        <v>0</v>
      </c>
      <c r="E38" s="176">
        <v>0</v>
      </c>
      <c r="F38" s="176">
        <v>0</v>
      </c>
      <c r="G38" s="176">
        <v>0</v>
      </c>
      <c r="H38" s="175">
        <v>17047.150000000001</v>
      </c>
      <c r="I38" s="174" t="s">
        <v>2641</v>
      </c>
    </row>
    <row r="39" spans="1:9" x14ac:dyDescent="0.25">
      <c r="A39" s="174">
        <v>196</v>
      </c>
      <c r="B39" s="174" t="s">
        <v>726</v>
      </c>
      <c r="C39" s="175">
        <v>-35977.33</v>
      </c>
      <c r="D39" s="176">
        <v>-10047.4</v>
      </c>
      <c r="E39" s="176">
        <v>-20288.52</v>
      </c>
      <c r="F39" s="176">
        <v>-30335.919999999998</v>
      </c>
      <c r="G39" s="176">
        <v>4339.93</v>
      </c>
      <c r="H39" s="175">
        <v>-61973.32</v>
      </c>
      <c r="I39" s="174" t="s">
        <v>2641</v>
      </c>
    </row>
    <row r="40" spans="1:9" x14ac:dyDescent="0.25">
      <c r="A40" s="174">
        <v>201</v>
      </c>
      <c r="B40" s="174" t="s">
        <v>123</v>
      </c>
      <c r="C40" s="175">
        <v>-45901.22</v>
      </c>
      <c r="D40" s="176">
        <v>0</v>
      </c>
      <c r="E40" s="176">
        <v>-943.71</v>
      </c>
      <c r="F40" s="176">
        <v>-943.71</v>
      </c>
      <c r="G40" s="176">
        <v>0</v>
      </c>
      <c r="H40" s="175">
        <v>-46844.93</v>
      </c>
      <c r="I40" s="174" t="s">
        <v>2641</v>
      </c>
    </row>
    <row r="41" spans="1:9" x14ac:dyDescent="0.25">
      <c r="A41" s="174">
        <v>202</v>
      </c>
      <c r="B41" s="174" t="s">
        <v>727</v>
      </c>
      <c r="C41" s="175">
        <v>-60915.92</v>
      </c>
      <c r="D41" s="176">
        <v>-6547.19</v>
      </c>
      <c r="E41" s="176">
        <v>-52620.01</v>
      </c>
      <c r="F41" s="176">
        <v>-59167.199999999997</v>
      </c>
      <c r="G41" s="176">
        <v>71293.98</v>
      </c>
      <c r="H41" s="175">
        <v>-48789.14</v>
      </c>
      <c r="I41" s="174" t="s">
        <v>2641</v>
      </c>
    </row>
    <row r="42" spans="1:9" x14ac:dyDescent="0.25">
      <c r="A42" s="174">
        <v>204</v>
      </c>
      <c r="B42" s="174" t="s">
        <v>653</v>
      </c>
      <c r="C42" s="175">
        <v>-10851.9</v>
      </c>
      <c r="D42" s="176">
        <v>0</v>
      </c>
      <c r="E42" s="176">
        <v>-223.13</v>
      </c>
      <c r="F42" s="176">
        <v>-223.13</v>
      </c>
      <c r="G42" s="176">
        <v>0</v>
      </c>
      <c r="H42" s="175">
        <v>-11075.03</v>
      </c>
      <c r="I42" s="174" t="s">
        <v>2641</v>
      </c>
    </row>
    <row r="43" spans="1:9" x14ac:dyDescent="0.25">
      <c r="A43" s="174">
        <v>206</v>
      </c>
      <c r="B43" s="174" t="s">
        <v>728</v>
      </c>
      <c r="C43" s="175">
        <v>-41916.18</v>
      </c>
      <c r="D43" s="176">
        <v>0</v>
      </c>
      <c r="E43" s="176">
        <v>-861.78</v>
      </c>
      <c r="F43" s="176">
        <v>-861.78</v>
      </c>
      <c r="G43" s="176">
        <v>0</v>
      </c>
      <c r="H43" s="175">
        <v>-42777.96</v>
      </c>
      <c r="I43" s="174" t="s">
        <v>2641</v>
      </c>
    </row>
    <row r="44" spans="1:9" x14ac:dyDescent="0.25">
      <c r="A44" s="174">
        <v>207</v>
      </c>
      <c r="B44" s="174" t="s">
        <v>654</v>
      </c>
      <c r="C44" s="175">
        <v>-3579.18</v>
      </c>
      <c r="D44" s="176">
        <v>0</v>
      </c>
      <c r="E44" s="176">
        <v>-73.59</v>
      </c>
      <c r="F44" s="176">
        <v>-73.59</v>
      </c>
      <c r="G44" s="176">
        <v>0</v>
      </c>
      <c r="H44" s="175">
        <v>-3652.77</v>
      </c>
      <c r="I44" s="174" t="s">
        <v>2641</v>
      </c>
    </row>
    <row r="45" spans="1:9" x14ac:dyDescent="0.25">
      <c r="A45" s="174">
        <v>210</v>
      </c>
      <c r="B45" s="174" t="s">
        <v>729</v>
      </c>
      <c r="C45" s="175">
        <v>2284.17</v>
      </c>
      <c r="D45" s="176">
        <v>-50</v>
      </c>
      <c r="E45" s="176">
        <v>0</v>
      </c>
      <c r="F45" s="176">
        <v>-50</v>
      </c>
      <c r="G45" s="176">
        <v>0</v>
      </c>
      <c r="H45" s="175">
        <v>2234.17</v>
      </c>
      <c r="I45" s="174" t="s">
        <v>2641</v>
      </c>
    </row>
    <row r="46" spans="1:9" x14ac:dyDescent="0.25">
      <c r="A46" s="174">
        <v>211</v>
      </c>
      <c r="B46" s="174" t="s">
        <v>730</v>
      </c>
      <c r="C46" s="175">
        <v>117316.87</v>
      </c>
      <c r="D46" s="176">
        <v>0</v>
      </c>
      <c r="E46" s="176">
        <v>0</v>
      </c>
      <c r="F46" s="176">
        <v>0</v>
      </c>
      <c r="G46" s="176">
        <v>125400</v>
      </c>
      <c r="H46" s="175">
        <v>242716.87</v>
      </c>
      <c r="I46" s="174" t="s">
        <v>2641</v>
      </c>
    </row>
    <row r="47" spans="1:9" x14ac:dyDescent="0.25">
      <c r="A47" s="174">
        <v>221</v>
      </c>
      <c r="B47" s="174" t="s">
        <v>731</v>
      </c>
      <c r="C47" s="175">
        <v>-29234.87</v>
      </c>
      <c r="D47" s="176">
        <v>-40515</v>
      </c>
      <c r="E47" s="176">
        <v>-1166.92</v>
      </c>
      <c r="F47" s="176">
        <v>-41681.919999999998</v>
      </c>
      <c r="G47" s="176">
        <v>4046.02</v>
      </c>
      <c r="H47" s="175">
        <v>-66870.77</v>
      </c>
      <c r="I47" s="174" t="s">
        <v>2641</v>
      </c>
    </row>
    <row r="48" spans="1:9" x14ac:dyDescent="0.25">
      <c r="A48" s="174">
        <v>223</v>
      </c>
      <c r="B48" s="174" t="s">
        <v>655</v>
      </c>
      <c r="C48" s="175">
        <v>-1121.6600000000001</v>
      </c>
      <c r="D48" s="176">
        <v>0</v>
      </c>
      <c r="E48" s="176">
        <v>-1.47</v>
      </c>
      <c r="F48" s="176">
        <v>-1.47</v>
      </c>
      <c r="G48" s="176">
        <v>1833.17</v>
      </c>
      <c r="H48" s="175">
        <v>710.04</v>
      </c>
      <c r="I48" s="174" t="s">
        <v>2641</v>
      </c>
    </row>
    <row r="49" spans="1:9" x14ac:dyDescent="0.25">
      <c r="A49" s="174">
        <v>226</v>
      </c>
      <c r="B49" s="174" t="s">
        <v>732</v>
      </c>
      <c r="C49" s="175">
        <v>-149989.59</v>
      </c>
      <c r="D49" s="176">
        <v>612.33000000000004</v>
      </c>
      <c r="E49" s="176">
        <v>-2783.02</v>
      </c>
      <c r="F49" s="176">
        <v>-2170.69</v>
      </c>
      <c r="G49" s="176">
        <v>23759.67</v>
      </c>
      <c r="H49" s="175">
        <v>-128400.61</v>
      </c>
      <c r="I49" s="174" t="s">
        <v>2641</v>
      </c>
    </row>
    <row r="50" spans="1:9" x14ac:dyDescent="0.25">
      <c r="A50" s="174">
        <v>229</v>
      </c>
      <c r="B50" s="174" t="s">
        <v>656</v>
      </c>
      <c r="C50" s="175">
        <v>-10887.77</v>
      </c>
      <c r="D50" s="176">
        <v>0</v>
      </c>
      <c r="E50" s="176">
        <v>-223.84</v>
      </c>
      <c r="F50" s="176">
        <v>-223.84</v>
      </c>
      <c r="G50" s="176">
        <v>0</v>
      </c>
      <c r="H50" s="175">
        <v>-11111.61</v>
      </c>
      <c r="I50" s="174" t="s">
        <v>2641</v>
      </c>
    </row>
    <row r="51" spans="1:9" x14ac:dyDescent="0.25">
      <c r="A51" s="174">
        <v>231</v>
      </c>
      <c r="B51" s="174" t="s">
        <v>733</v>
      </c>
      <c r="C51" s="175">
        <v>-2644.79</v>
      </c>
      <c r="D51" s="176">
        <v>0</v>
      </c>
      <c r="E51" s="176">
        <v>-228.41</v>
      </c>
      <c r="F51" s="176">
        <v>-228.41</v>
      </c>
      <c r="G51" s="176">
        <v>0</v>
      </c>
      <c r="H51" s="175">
        <v>-2873.2</v>
      </c>
      <c r="I51" s="174" t="s">
        <v>2641</v>
      </c>
    </row>
    <row r="52" spans="1:9" x14ac:dyDescent="0.25">
      <c r="A52" s="174">
        <v>232</v>
      </c>
      <c r="B52" s="174" t="s">
        <v>734</v>
      </c>
      <c r="C52" s="175">
        <v>-49627.96</v>
      </c>
      <c r="D52" s="176">
        <v>-100</v>
      </c>
      <c r="E52" s="176">
        <v>-13065.6</v>
      </c>
      <c r="F52" s="176">
        <v>-13165.6</v>
      </c>
      <c r="G52" s="176">
        <v>0</v>
      </c>
      <c r="H52" s="175">
        <v>-62793.56</v>
      </c>
      <c r="I52" s="174" t="s">
        <v>2641</v>
      </c>
    </row>
    <row r="53" spans="1:9" x14ac:dyDescent="0.25">
      <c r="A53" s="174">
        <v>233</v>
      </c>
      <c r="B53" s="174" t="s">
        <v>735</v>
      </c>
      <c r="C53" s="175">
        <v>-3564.46</v>
      </c>
      <c r="D53" s="176">
        <v>-127.44</v>
      </c>
      <c r="E53" s="176">
        <v>-73.290000000000006</v>
      </c>
      <c r="F53" s="176">
        <v>-200.73</v>
      </c>
      <c r="G53" s="176">
        <v>0</v>
      </c>
      <c r="H53" s="175">
        <v>-3765.19</v>
      </c>
      <c r="I53" s="174" t="s">
        <v>2641</v>
      </c>
    </row>
    <row r="54" spans="1:9" x14ac:dyDescent="0.25">
      <c r="A54" s="174">
        <v>235</v>
      </c>
      <c r="B54" s="174" t="s">
        <v>657</v>
      </c>
      <c r="C54" s="175">
        <v>-15986.81</v>
      </c>
      <c r="D54" s="176">
        <v>0</v>
      </c>
      <c r="E54" s="176">
        <v>-328.68</v>
      </c>
      <c r="F54" s="176">
        <v>-328.68</v>
      </c>
      <c r="G54" s="176">
        <v>0</v>
      </c>
      <c r="H54" s="175">
        <v>-16315.49</v>
      </c>
      <c r="I54" s="174" t="s">
        <v>2641</v>
      </c>
    </row>
    <row r="55" spans="1:9" x14ac:dyDescent="0.25">
      <c r="A55" s="174">
        <v>240</v>
      </c>
      <c r="B55" s="174" t="s">
        <v>658</v>
      </c>
      <c r="C55" s="175">
        <v>-247889.9</v>
      </c>
      <c r="D55" s="176">
        <v>-18996.810000000001</v>
      </c>
      <c r="E55" s="176">
        <v>-2282.2199999999998</v>
      </c>
      <c r="F55" s="176">
        <v>-21279.03</v>
      </c>
      <c r="G55" s="176">
        <v>164000</v>
      </c>
      <c r="H55" s="175">
        <v>-105168.93</v>
      </c>
      <c r="I55" s="174" t="s">
        <v>2641</v>
      </c>
    </row>
    <row r="56" spans="1:9" x14ac:dyDescent="0.25">
      <c r="A56" s="174">
        <v>251</v>
      </c>
      <c r="B56" s="174" t="s">
        <v>736</v>
      </c>
      <c r="C56" s="175">
        <v>-65067.35</v>
      </c>
      <c r="D56" s="176">
        <v>-4305.45</v>
      </c>
      <c r="E56" s="176">
        <v>-1397.01</v>
      </c>
      <c r="F56" s="176">
        <v>-5702.46</v>
      </c>
      <c r="G56" s="176">
        <v>0</v>
      </c>
      <c r="H56" s="175">
        <v>-70769.81</v>
      </c>
      <c r="I56" s="174" t="s">
        <v>2641</v>
      </c>
    </row>
    <row r="57" spans="1:9" x14ac:dyDescent="0.25">
      <c r="A57" s="174">
        <v>253</v>
      </c>
      <c r="B57" s="174" t="s">
        <v>737</v>
      </c>
      <c r="C57" s="175">
        <v>-4915.26</v>
      </c>
      <c r="D57" s="176">
        <v>5016.32</v>
      </c>
      <c r="E57" s="176">
        <v>-101.06</v>
      </c>
      <c r="F57" s="176">
        <v>4915.26</v>
      </c>
      <c r="G57" s="176">
        <v>0</v>
      </c>
      <c r="H57" s="175">
        <v>0</v>
      </c>
      <c r="I57" s="174" t="s">
        <v>2641</v>
      </c>
    </row>
    <row r="58" spans="1:9" x14ac:dyDescent="0.25">
      <c r="A58" s="174">
        <v>254</v>
      </c>
      <c r="B58" s="174" t="s">
        <v>738</v>
      </c>
      <c r="C58" s="175">
        <v>-91043.71</v>
      </c>
      <c r="D58" s="176">
        <v>43000</v>
      </c>
      <c r="E58" s="176">
        <v>-19333.57</v>
      </c>
      <c r="F58" s="176">
        <v>23666.43</v>
      </c>
      <c r="G58" s="176">
        <v>0</v>
      </c>
      <c r="H58" s="175">
        <v>-67377.279999999999</v>
      </c>
      <c r="I58" s="174" t="s">
        <v>2641</v>
      </c>
    </row>
    <row r="59" spans="1:9" x14ac:dyDescent="0.25">
      <c r="A59" s="174">
        <v>256</v>
      </c>
      <c r="B59" s="174" t="s">
        <v>739</v>
      </c>
      <c r="C59" s="175">
        <v>-68111.929999999993</v>
      </c>
      <c r="D59" s="176">
        <v>-25000</v>
      </c>
      <c r="E59" s="176">
        <v>-1735.05</v>
      </c>
      <c r="F59" s="176">
        <v>-26735.05</v>
      </c>
      <c r="G59" s="176">
        <v>9767.36</v>
      </c>
      <c r="H59" s="175">
        <v>-85079.62</v>
      </c>
      <c r="I59" s="174" t="s">
        <v>2641</v>
      </c>
    </row>
    <row r="60" spans="1:9" x14ac:dyDescent="0.25">
      <c r="A60" s="174">
        <v>257</v>
      </c>
      <c r="B60" s="174" t="s">
        <v>659</v>
      </c>
      <c r="C60" s="175">
        <v>-30671.86</v>
      </c>
      <c r="D60" s="176">
        <v>-33303</v>
      </c>
      <c r="E60" s="176">
        <v>-918.71</v>
      </c>
      <c r="F60" s="176">
        <v>-34221.71</v>
      </c>
      <c r="G60" s="176">
        <v>0</v>
      </c>
      <c r="H60" s="175">
        <v>-64893.57</v>
      </c>
      <c r="I60" s="174" t="s">
        <v>2641</v>
      </c>
    </row>
    <row r="61" spans="1:9" x14ac:dyDescent="0.25">
      <c r="A61" s="174">
        <v>263</v>
      </c>
      <c r="B61" s="174" t="s">
        <v>660</v>
      </c>
      <c r="C61" s="175">
        <v>-21859.1</v>
      </c>
      <c r="D61" s="176">
        <v>-360</v>
      </c>
      <c r="E61" s="176">
        <v>-452.73</v>
      </c>
      <c r="F61" s="176">
        <v>-812.73</v>
      </c>
      <c r="G61" s="176">
        <v>0</v>
      </c>
      <c r="H61" s="175">
        <v>-22671.83</v>
      </c>
      <c r="I61" s="174" t="s">
        <v>2641</v>
      </c>
    </row>
    <row r="62" spans="1:9" x14ac:dyDescent="0.25">
      <c r="A62" s="174">
        <v>264</v>
      </c>
      <c r="B62" s="174" t="s">
        <v>740</v>
      </c>
      <c r="C62" s="175">
        <v>-142893.24</v>
      </c>
      <c r="D62" s="176">
        <v>0</v>
      </c>
      <c r="E62" s="176">
        <v>-2937.78</v>
      </c>
      <c r="F62" s="176">
        <v>-2937.78</v>
      </c>
      <c r="G62" s="176">
        <v>0</v>
      </c>
      <c r="H62" s="175">
        <v>-145831.01999999999</v>
      </c>
      <c r="I62" s="174" t="s">
        <v>2641</v>
      </c>
    </row>
    <row r="63" spans="1:9" x14ac:dyDescent="0.25">
      <c r="A63" s="174">
        <v>272</v>
      </c>
      <c r="B63" s="174" t="s">
        <v>741</v>
      </c>
      <c r="C63" s="175">
        <v>-53982.46</v>
      </c>
      <c r="D63" s="176">
        <v>0</v>
      </c>
      <c r="E63" s="176">
        <v>-30680.34</v>
      </c>
      <c r="F63" s="176">
        <v>-30680.34</v>
      </c>
      <c r="G63" s="176">
        <v>92580.88</v>
      </c>
      <c r="H63" s="175">
        <v>7918.08</v>
      </c>
      <c r="I63" s="174" t="s">
        <v>2641</v>
      </c>
    </row>
    <row r="64" spans="1:9" x14ac:dyDescent="0.25">
      <c r="A64" s="174">
        <v>274</v>
      </c>
      <c r="B64" s="174" t="s">
        <v>742</v>
      </c>
      <c r="C64" s="175">
        <v>-86065.13</v>
      </c>
      <c r="D64" s="176">
        <v>0</v>
      </c>
      <c r="E64" s="176">
        <v>-8837.61</v>
      </c>
      <c r="F64" s="176">
        <v>-8837.61</v>
      </c>
      <c r="G64" s="176">
        <v>0</v>
      </c>
      <c r="H64" s="175">
        <v>-94902.74</v>
      </c>
      <c r="I64" s="174" t="s">
        <v>2641</v>
      </c>
    </row>
    <row r="65" spans="1:9" x14ac:dyDescent="0.25">
      <c r="A65" s="174">
        <v>278</v>
      </c>
      <c r="B65" s="174" t="s">
        <v>661</v>
      </c>
      <c r="C65" s="175">
        <v>-69409.37</v>
      </c>
      <c r="D65" s="176">
        <v>-1000</v>
      </c>
      <c r="E65" s="176">
        <v>-12139.19</v>
      </c>
      <c r="F65" s="176">
        <v>-13139.19</v>
      </c>
      <c r="G65" s="176">
        <v>11938.61</v>
      </c>
      <c r="H65" s="175">
        <v>-70609.95</v>
      </c>
      <c r="I65" s="174" t="s">
        <v>2641</v>
      </c>
    </row>
    <row r="66" spans="1:9" x14ac:dyDescent="0.25">
      <c r="A66" s="174">
        <v>280</v>
      </c>
      <c r="B66" s="174" t="s">
        <v>743</v>
      </c>
      <c r="C66" s="175">
        <v>-444960.16</v>
      </c>
      <c r="D66" s="176">
        <v>0</v>
      </c>
      <c r="E66" s="176">
        <v>-9148.07</v>
      </c>
      <c r="F66" s="176">
        <v>-9148.07</v>
      </c>
      <c r="G66" s="176">
        <v>84818</v>
      </c>
      <c r="H66" s="175">
        <v>-369290.23</v>
      </c>
      <c r="I66" s="174" t="s">
        <v>2641</v>
      </c>
    </row>
    <row r="67" spans="1:9" x14ac:dyDescent="0.25">
      <c r="A67" s="174">
        <v>283</v>
      </c>
      <c r="B67" s="174" t="s">
        <v>744</v>
      </c>
      <c r="C67" s="175">
        <v>-468938.72</v>
      </c>
      <c r="D67" s="176">
        <v>-21330.44</v>
      </c>
      <c r="E67" s="176">
        <v>-9116.34</v>
      </c>
      <c r="F67" s="176">
        <v>-30446.78</v>
      </c>
      <c r="G67" s="176">
        <v>45457.120000000003</v>
      </c>
      <c r="H67" s="175">
        <v>-453928.38</v>
      </c>
      <c r="I67" s="174" t="s">
        <v>2641</v>
      </c>
    </row>
    <row r="68" spans="1:9" x14ac:dyDescent="0.25">
      <c r="A68" s="174">
        <v>284</v>
      </c>
      <c r="B68" s="174" t="s">
        <v>745</v>
      </c>
      <c r="C68" s="175">
        <v>-126040.81</v>
      </c>
      <c r="D68" s="176">
        <v>0</v>
      </c>
      <c r="E68" s="176">
        <v>-2591.3200000000002</v>
      </c>
      <c r="F68" s="176">
        <v>-2591.3200000000002</v>
      </c>
      <c r="G68" s="176">
        <v>0</v>
      </c>
      <c r="H68" s="175">
        <v>-128632.13</v>
      </c>
      <c r="I68" s="174" t="s">
        <v>2641</v>
      </c>
    </row>
    <row r="69" spans="1:9" x14ac:dyDescent="0.25">
      <c r="A69" s="174">
        <v>290</v>
      </c>
      <c r="B69" s="174" t="s">
        <v>662</v>
      </c>
      <c r="C69" s="175">
        <v>-2293397.7000000002</v>
      </c>
      <c r="D69" s="176">
        <v>-193584</v>
      </c>
      <c r="E69" s="176">
        <v>-47326.59</v>
      </c>
      <c r="F69" s="176">
        <v>-240910.59</v>
      </c>
      <c r="G69" s="176">
        <v>47034.62</v>
      </c>
      <c r="H69" s="175">
        <v>-2487273.67</v>
      </c>
      <c r="I69" s="174" t="s">
        <v>2641</v>
      </c>
    </row>
    <row r="70" spans="1:9" x14ac:dyDescent="0.25">
      <c r="A70" s="174">
        <v>291</v>
      </c>
      <c r="B70" s="174" t="s">
        <v>663</v>
      </c>
      <c r="C70" s="175">
        <v>-937965.02</v>
      </c>
      <c r="D70" s="176">
        <v>-621880.75</v>
      </c>
      <c r="E70" s="176">
        <v>-24952.11</v>
      </c>
      <c r="F70" s="176">
        <v>-646832.86</v>
      </c>
      <c r="G70" s="176">
        <v>314391.11</v>
      </c>
      <c r="H70" s="175">
        <v>-1270406.77</v>
      </c>
      <c r="I70" s="174" t="s">
        <v>2641</v>
      </c>
    </row>
    <row r="71" spans="1:9" x14ac:dyDescent="0.25">
      <c r="A71" s="174">
        <v>293</v>
      </c>
      <c r="B71" s="174" t="s">
        <v>199</v>
      </c>
      <c r="C71" s="175">
        <v>-34188.04</v>
      </c>
      <c r="D71" s="176">
        <v>-8261.92</v>
      </c>
      <c r="E71" s="176">
        <v>-707.38</v>
      </c>
      <c r="F71" s="176">
        <v>-8969.2999999999993</v>
      </c>
      <c r="G71" s="176">
        <v>405</v>
      </c>
      <c r="H71" s="175">
        <v>-42752.34</v>
      </c>
      <c r="I71" s="174" t="s">
        <v>2641</v>
      </c>
    </row>
    <row r="72" spans="1:9" x14ac:dyDescent="0.25">
      <c r="A72" s="174">
        <v>307</v>
      </c>
      <c r="B72" s="174" t="s">
        <v>746</v>
      </c>
      <c r="C72" s="175">
        <v>-14988.22</v>
      </c>
      <c r="D72" s="176">
        <v>0</v>
      </c>
      <c r="E72" s="176">
        <v>-301.3</v>
      </c>
      <c r="F72" s="176">
        <v>-301.3</v>
      </c>
      <c r="G72" s="176">
        <v>567.01</v>
      </c>
      <c r="H72" s="175">
        <v>-14722.51</v>
      </c>
      <c r="I72" s="174" t="s">
        <v>2641</v>
      </c>
    </row>
    <row r="73" spans="1:9" x14ac:dyDescent="0.25">
      <c r="A73" s="174">
        <v>310</v>
      </c>
      <c r="B73" s="174" t="s">
        <v>747</v>
      </c>
      <c r="C73" s="175">
        <v>-2129.59</v>
      </c>
      <c r="D73" s="176">
        <v>0</v>
      </c>
      <c r="E73" s="176">
        <v>-43.79</v>
      </c>
      <c r="F73" s="176">
        <v>-43.79</v>
      </c>
      <c r="G73" s="176">
        <v>0</v>
      </c>
      <c r="H73" s="175">
        <v>-2173.38</v>
      </c>
      <c r="I73" s="174" t="s">
        <v>2641</v>
      </c>
    </row>
    <row r="74" spans="1:9" x14ac:dyDescent="0.25">
      <c r="A74" s="174">
        <v>311</v>
      </c>
      <c r="B74" s="174" t="s">
        <v>748</v>
      </c>
      <c r="C74" s="175">
        <v>-3459.78</v>
      </c>
      <c r="D74" s="176">
        <v>0</v>
      </c>
      <c r="E74" s="176">
        <v>-71.12</v>
      </c>
      <c r="F74" s="176">
        <v>-71.12</v>
      </c>
      <c r="G74" s="176">
        <v>0</v>
      </c>
      <c r="H74" s="175">
        <v>-3530.9</v>
      </c>
      <c r="I74" s="174" t="s">
        <v>2641</v>
      </c>
    </row>
    <row r="75" spans="1:9" x14ac:dyDescent="0.25">
      <c r="A75" s="174">
        <v>317</v>
      </c>
      <c r="B75" s="174" t="s">
        <v>749</v>
      </c>
      <c r="C75" s="175">
        <v>-31588.720000000001</v>
      </c>
      <c r="D75" s="176">
        <v>-7358.64</v>
      </c>
      <c r="E75" s="176">
        <v>-175.6</v>
      </c>
      <c r="F75" s="176">
        <v>-7534.24</v>
      </c>
      <c r="G75" s="176">
        <v>31631.5</v>
      </c>
      <c r="H75" s="175">
        <v>-7491.46</v>
      </c>
      <c r="I75" s="174" t="s">
        <v>2641</v>
      </c>
    </row>
    <row r="76" spans="1:9" x14ac:dyDescent="0.25">
      <c r="A76" s="174">
        <v>319</v>
      </c>
      <c r="B76" s="174" t="s">
        <v>750</v>
      </c>
      <c r="C76" s="175">
        <v>-402967.45</v>
      </c>
      <c r="D76" s="176">
        <v>-1680883.12</v>
      </c>
      <c r="E76" s="176">
        <v>-36733.339999999997</v>
      </c>
      <c r="F76" s="176">
        <v>-1717616.46</v>
      </c>
      <c r="G76" s="176">
        <v>13006.89</v>
      </c>
      <c r="H76" s="175">
        <v>-2107577.02</v>
      </c>
      <c r="I76" s="174" t="s">
        <v>2641</v>
      </c>
    </row>
    <row r="77" spans="1:9" x14ac:dyDescent="0.25">
      <c r="A77" s="174">
        <v>324</v>
      </c>
      <c r="B77" s="174" t="s">
        <v>751</v>
      </c>
      <c r="C77" s="175">
        <v>-320673.07</v>
      </c>
      <c r="D77" s="176">
        <v>-81645</v>
      </c>
      <c r="E77" s="176">
        <v>-6676.22</v>
      </c>
      <c r="F77" s="176">
        <v>-88321.22</v>
      </c>
      <c r="G77" s="176">
        <v>4485.03</v>
      </c>
      <c r="H77" s="175">
        <v>-404509.26</v>
      </c>
      <c r="I77" s="174" t="s">
        <v>2641</v>
      </c>
    </row>
    <row r="78" spans="1:9" x14ac:dyDescent="0.25">
      <c r="A78" s="174">
        <v>326</v>
      </c>
      <c r="B78" s="174" t="s">
        <v>2610</v>
      </c>
      <c r="C78" s="175">
        <v>-6540.47</v>
      </c>
      <c r="D78" s="176">
        <v>6547.19</v>
      </c>
      <c r="E78" s="176">
        <v>-6.72</v>
      </c>
      <c r="F78" s="176">
        <v>6540.47</v>
      </c>
      <c r="G78" s="176">
        <v>0</v>
      </c>
      <c r="H78" s="175">
        <v>0</v>
      </c>
      <c r="I78" s="174" t="s">
        <v>2641</v>
      </c>
    </row>
    <row r="79" spans="1:9" x14ac:dyDescent="0.25">
      <c r="A79" s="174">
        <v>330</v>
      </c>
      <c r="B79" s="174" t="s">
        <v>218</v>
      </c>
      <c r="C79" s="175">
        <v>-47300.29</v>
      </c>
      <c r="D79" s="176">
        <v>-60</v>
      </c>
      <c r="E79" s="176">
        <v>-972.44</v>
      </c>
      <c r="F79" s="176">
        <v>-1032.44</v>
      </c>
      <c r="G79" s="176">
        <v>0</v>
      </c>
      <c r="H79" s="175">
        <v>-48332.73</v>
      </c>
      <c r="I79" s="174" t="s">
        <v>2641</v>
      </c>
    </row>
    <row r="80" spans="1:9" x14ac:dyDescent="0.25">
      <c r="A80" s="174">
        <v>332</v>
      </c>
      <c r="B80" s="174" t="s">
        <v>222</v>
      </c>
      <c r="C80" s="175">
        <v>-456528.41</v>
      </c>
      <c r="D80" s="176">
        <v>1075</v>
      </c>
      <c r="E80" s="176">
        <v>-9381.93</v>
      </c>
      <c r="F80" s="176">
        <v>-8306.93</v>
      </c>
      <c r="G80" s="176">
        <v>13691.54</v>
      </c>
      <c r="H80" s="175">
        <v>-451143.8</v>
      </c>
      <c r="I80" s="174" t="s">
        <v>2641</v>
      </c>
    </row>
    <row r="81" spans="1:9" x14ac:dyDescent="0.25">
      <c r="A81" s="174">
        <v>335</v>
      </c>
      <c r="B81" s="174" t="s">
        <v>664</v>
      </c>
      <c r="C81" s="175">
        <v>-11836.64</v>
      </c>
      <c r="D81" s="176">
        <v>0</v>
      </c>
      <c r="E81" s="176">
        <v>-231.94</v>
      </c>
      <c r="F81" s="176">
        <v>-231.94</v>
      </c>
      <c r="G81" s="176">
        <v>617.37</v>
      </c>
      <c r="H81" s="175">
        <v>-11451.21</v>
      </c>
      <c r="I81" s="174" t="s">
        <v>2641</v>
      </c>
    </row>
    <row r="82" spans="1:9" x14ac:dyDescent="0.25">
      <c r="A82" s="174">
        <v>336</v>
      </c>
      <c r="B82" s="174" t="s">
        <v>752</v>
      </c>
      <c r="C82" s="175">
        <v>-188949.26</v>
      </c>
      <c r="D82" s="176">
        <v>-23349.72</v>
      </c>
      <c r="E82" s="176">
        <v>-4028.91</v>
      </c>
      <c r="F82" s="176">
        <v>-27378.63</v>
      </c>
      <c r="G82" s="176">
        <v>3069.12</v>
      </c>
      <c r="H82" s="175">
        <v>-213258.77</v>
      </c>
      <c r="I82" s="174" t="s">
        <v>2641</v>
      </c>
    </row>
    <row r="83" spans="1:9" x14ac:dyDescent="0.25">
      <c r="A83" s="174">
        <v>340</v>
      </c>
      <c r="B83" s="174" t="s">
        <v>665</v>
      </c>
      <c r="C83" s="175">
        <v>-70104.539999999994</v>
      </c>
      <c r="D83" s="176">
        <v>0</v>
      </c>
      <c r="E83" s="176">
        <v>-10647.61</v>
      </c>
      <c r="F83" s="176">
        <v>-10647.61</v>
      </c>
      <c r="G83" s="176">
        <v>0</v>
      </c>
      <c r="H83" s="175">
        <v>-80752.149999999994</v>
      </c>
      <c r="I83" s="174" t="s">
        <v>2641</v>
      </c>
    </row>
    <row r="84" spans="1:9" x14ac:dyDescent="0.25">
      <c r="A84" s="174">
        <v>341</v>
      </c>
      <c r="B84" s="174" t="s">
        <v>753</v>
      </c>
      <c r="C84" s="175">
        <v>-3183.43</v>
      </c>
      <c r="D84" s="176">
        <v>0</v>
      </c>
      <c r="E84" s="176">
        <v>-65.44</v>
      </c>
      <c r="F84" s="176">
        <v>-65.44</v>
      </c>
      <c r="G84" s="176">
        <v>0</v>
      </c>
      <c r="H84" s="175">
        <v>-3248.87</v>
      </c>
      <c r="I84" s="174" t="s">
        <v>2641</v>
      </c>
    </row>
    <row r="85" spans="1:9" x14ac:dyDescent="0.25">
      <c r="A85" s="174">
        <v>346</v>
      </c>
      <c r="B85" s="174" t="s">
        <v>232</v>
      </c>
      <c r="C85" s="175">
        <v>-13042.63</v>
      </c>
      <c r="D85" s="176">
        <v>0</v>
      </c>
      <c r="E85" s="176">
        <v>-268.14</v>
      </c>
      <c r="F85" s="176">
        <v>-268.14</v>
      </c>
      <c r="G85" s="176">
        <v>0</v>
      </c>
      <c r="H85" s="175">
        <v>-13310.77</v>
      </c>
      <c r="I85" s="174" t="s">
        <v>2641</v>
      </c>
    </row>
    <row r="86" spans="1:9" x14ac:dyDescent="0.25">
      <c r="A86" s="174">
        <v>348</v>
      </c>
      <c r="B86" s="174" t="s">
        <v>754</v>
      </c>
      <c r="C86" s="175">
        <v>-462.37</v>
      </c>
      <c r="D86" s="176">
        <v>-200</v>
      </c>
      <c r="E86" s="176">
        <v>-9.49</v>
      </c>
      <c r="F86" s="176">
        <v>-209.49</v>
      </c>
      <c r="G86" s="176">
        <v>0</v>
      </c>
      <c r="H86" s="175">
        <v>-671.86</v>
      </c>
      <c r="I86" s="174" t="s">
        <v>2641</v>
      </c>
    </row>
    <row r="87" spans="1:9" x14ac:dyDescent="0.25">
      <c r="A87" s="174">
        <v>364</v>
      </c>
      <c r="B87" s="174" t="s">
        <v>755</v>
      </c>
      <c r="C87" s="175">
        <v>-1183.29</v>
      </c>
      <c r="D87" s="176">
        <v>0</v>
      </c>
      <c r="E87" s="176">
        <v>-24.33</v>
      </c>
      <c r="F87" s="176">
        <v>-24.33</v>
      </c>
      <c r="G87" s="176">
        <v>0</v>
      </c>
      <c r="H87" s="175">
        <v>-1207.6199999999999</v>
      </c>
      <c r="I87" s="174" t="s">
        <v>2641</v>
      </c>
    </row>
    <row r="88" spans="1:9" x14ac:dyDescent="0.25">
      <c r="A88" s="174">
        <v>367</v>
      </c>
      <c r="B88" s="174" t="s">
        <v>756</v>
      </c>
      <c r="C88" s="175">
        <v>-15610.99</v>
      </c>
      <c r="D88" s="176">
        <v>0</v>
      </c>
      <c r="E88" s="176">
        <v>-320.95999999999998</v>
      </c>
      <c r="F88" s="176">
        <v>-320.95999999999998</v>
      </c>
      <c r="G88" s="176">
        <v>0</v>
      </c>
      <c r="H88" s="175">
        <v>-15931.95</v>
      </c>
      <c r="I88" s="174" t="s">
        <v>2641</v>
      </c>
    </row>
    <row r="89" spans="1:9" x14ac:dyDescent="0.25">
      <c r="A89" s="174">
        <v>368</v>
      </c>
      <c r="B89" s="174" t="s">
        <v>757</v>
      </c>
      <c r="C89" s="175">
        <v>-11724.01</v>
      </c>
      <c r="D89" s="176">
        <v>-100</v>
      </c>
      <c r="E89" s="176">
        <v>-241.04</v>
      </c>
      <c r="F89" s="176">
        <v>-341.04</v>
      </c>
      <c r="G89" s="176">
        <v>0</v>
      </c>
      <c r="H89" s="175">
        <v>-12065.05</v>
      </c>
      <c r="I89" s="174" t="s">
        <v>2641</v>
      </c>
    </row>
    <row r="90" spans="1:9" x14ac:dyDescent="0.25">
      <c r="A90" s="174">
        <v>369</v>
      </c>
      <c r="B90" s="174" t="s">
        <v>758</v>
      </c>
      <c r="C90" s="175">
        <v>-40761.449999999997</v>
      </c>
      <c r="D90" s="176">
        <v>0</v>
      </c>
      <c r="E90" s="176">
        <v>-838.02</v>
      </c>
      <c r="F90" s="176">
        <v>-838.02</v>
      </c>
      <c r="G90" s="176">
        <v>0</v>
      </c>
      <c r="H90" s="175">
        <v>-41599.47</v>
      </c>
      <c r="I90" s="174" t="s">
        <v>2641</v>
      </c>
    </row>
    <row r="91" spans="1:9" x14ac:dyDescent="0.25">
      <c r="A91" s="174">
        <v>370</v>
      </c>
      <c r="B91" s="174" t="s">
        <v>759</v>
      </c>
      <c r="C91" s="175">
        <v>-5595.94</v>
      </c>
      <c r="D91" s="176">
        <v>0</v>
      </c>
      <c r="E91" s="176">
        <v>-115.07</v>
      </c>
      <c r="F91" s="176">
        <v>-115.07</v>
      </c>
      <c r="G91" s="176">
        <v>0</v>
      </c>
      <c r="H91" s="175">
        <v>-5711.01</v>
      </c>
      <c r="I91" s="174" t="s">
        <v>2641</v>
      </c>
    </row>
    <row r="92" spans="1:9" x14ac:dyDescent="0.25">
      <c r="A92" s="174">
        <v>373</v>
      </c>
      <c r="B92" s="174" t="s">
        <v>760</v>
      </c>
      <c r="C92" s="175">
        <v>-212340.71</v>
      </c>
      <c r="D92" s="176">
        <v>0</v>
      </c>
      <c r="E92" s="176">
        <v>-4365.57</v>
      </c>
      <c r="F92" s="176">
        <v>-4365.57</v>
      </c>
      <c r="G92" s="176">
        <v>0</v>
      </c>
      <c r="H92" s="175">
        <v>-216706.28</v>
      </c>
      <c r="I92" s="174" t="s">
        <v>2641</v>
      </c>
    </row>
    <row r="93" spans="1:9" x14ac:dyDescent="0.25">
      <c r="A93" s="174">
        <v>375</v>
      </c>
      <c r="B93" s="174" t="s">
        <v>761</v>
      </c>
      <c r="C93" s="175">
        <v>-29389.21</v>
      </c>
      <c r="D93" s="176">
        <v>-4000</v>
      </c>
      <c r="E93" s="176">
        <v>-686.47</v>
      </c>
      <c r="F93" s="176">
        <v>-4686.47</v>
      </c>
      <c r="G93" s="176">
        <v>0</v>
      </c>
      <c r="H93" s="175">
        <v>-34075.68</v>
      </c>
      <c r="I93" s="174" t="s">
        <v>2641</v>
      </c>
    </row>
    <row r="94" spans="1:9" x14ac:dyDescent="0.25">
      <c r="A94" s="174">
        <v>379</v>
      </c>
      <c r="B94" s="174" t="s">
        <v>666</v>
      </c>
      <c r="C94" s="175">
        <v>-15545.26</v>
      </c>
      <c r="D94" s="176">
        <v>-19151.54</v>
      </c>
      <c r="E94" s="176">
        <v>-319.74</v>
      </c>
      <c r="F94" s="176">
        <v>-19471.28</v>
      </c>
      <c r="G94" s="176">
        <v>0</v>
      </c>
      <c r="H94" s="175">
        <v>-35016.54</v>
      </c>
      <c r="I94" s="174" t="s">
        <v>2641</v>
      </c>
    </row>
    <row r="95" spans="1:9" x14ac:dyDescent="0.25">
      <c r="A95" s="174">
        <v>380</v>
      </c>
      <c r="B95" s="174" t="s">
        <v>762</v>
      </c>
      <c r="C95" s="175">
        <v>-29953.65</v>
      </c>
      <c r="D95" s="176">
        <v>0</v>
      </c>
      <c r="E95" s="176">
        <v>-615.80999999999995</v>
      </c>
      <c r="F95" s="176">
        <v>-615.80999999999995</v>
      </c>
      <c r="G95" s="176">
        <v>0</v>
      </c>
      <c r="H95" s="175">
        <v>-30569.46</v>
      </c>
      <c r="I95" s="174" t="s">
        <v>2641</v>
      </c>
    </row>
    <row r="96" spans="1:9" x14ac:dyDescent="0.25">
      <c r="A96" s="174">
        <v>382</v>
      </c>
      <c r="B96" s="174" t="s">
        <v>763</v>
      </c>
      <c r="C96" s="175">
        <v>-9933.4699999999993</v>
      </c>
      <c r="D96" s="176">
        <v>0</v>
      </c>
      <c r="E96" s="176">
        <v>-204.23</v>
      </c>
      <c r="F96" s="176">
        <v>-204.23</v>
      </c>
      <c r="G96" s="176">
        <v>0</v>
      </c>
      <c r="H96" s="175">
        <v>-10137.700000000001</v>
      </c>
      <c r="I96" s="174" t="s">
        <v>2641</v>
      </c>
    </row>
    <row r="97" spans="1:9" x14ac:dyDescent="0.25">
      <c r="A97" s="174">
        <v>385</v>
      </c>
      <c r="B97" s="174" t="s">
        <v>764</v>
      </c>
      <c r="C97" s="175">
        <v>-2265.84</v>
      </c>
      <c r="D97" s="176">
        <v>0</v>
      </c>
      <c r="E97" s="176">
        <v>-46.58</v>
      </c>
      <c r="F97" s="176">
        <v>-46.58</v>
      </c>
      <c r="G97" s="176">
        <v>0</v>
      </c>
      <c r="H97" s="175">
        <v>-2312.42</v>
      </c>
      <c r="I97" s="174" t="s">
        <v>2641</v>
      </c>
    </row>
    <row r="98" spans="1:9" x14ac:dyDescent="0.25">
      <c r="A98" s="174">
        <v>396</v>
      </c>
      <c r="B98" s="174" t="s">
        <v>2611</v>
      </c>
      <c r="C98" s="175">
        <v>0.01</v>
      </c>
      <c r="D98" s="176">
        <v>0</v>
      </c>
      <c r="E98" s="176">
        <v>0</v>
      </c>
      <c r="F98" s="176">
        <v>0</v>
      </c>
      <c r="G98" s="176">
        <v>0</v>
      </c>
      <c r="H98" s="175">
        <v>0.01</v>
      </c>
      <c r="I98" s="174" t="s">
        <v>2641</v>
      </c>
    </row>
    <row r="99" spans="1:9" x14ac:dyDescent="0.25">
      <c r="A99" s="174">
        <v>405</v>
      </c>
      <c r="B99" s="174" t="s">
        <v>765</v>
      </c>
      <c r="C99" s="175">
        <v>-91319.95</v>
      </c>
      <c r="D99" s="176">
        <v>0</v>
      </c>
      <c r="E99" s="176">
        <v>-1877.48</v>
      </c>
      <c r="F99" s="176">
        <v>-1877.48</v>
      </c>
      <c r="G99" s="176">
        <v>15000</v>
      </c>
      <c r="H99" s="175">
        <v>-78197.429999999993</v>
      </c>
      <c r="I99" s="174" t="s">
        <v>2641</v>
      </c>
    </row>
    <row r="100" spans="1:9" x14ac:dyDescent="0.25">
      <c r="A100" s="174">
        <v>409</v>
      </c>
      <c r="B100" s="174" t="s">
        <v>766</v>
      </c>
      <c r="C100" s="175">
        <v>-16532.36</v>
      </c>
      <c r="D100" s="176">
        <v>-166.67</v>
      </c>
      <c r="E100" s="176">
        <v>-339.88</v>
      </c>
      <c r="F100" s="176">
        <v>-506.55</v>
      </c>
      <c r="G100" s="176">
        <v>9286</v>
      </c>
      <c r="H100" s="175">
        <v>-7752.91</v>
      </c>
      <c r="I100" s="174" t="s">
        <v>2641</v>
      </c>
    </row>
    <row r="101" spans="1:9" x14ac:dyDescent="0.25">
      <c r="A101" s="174">
        <v>410</v>
      </c>
      <c r="B101" s="174" t="s">
        <v>767</v>
      </c>
      <c r="C101" s="175">
        <v>-13726.13</v>
      </c>
      <c r="D101" s="176">
        <v>0</v>
      </c>
      <c r="E101" s="176">
        <v>-282.20999999999998</v>
      </c>
      <c r="F101" s="176">
        <v>-282.20999999999998</v>
      </c>
      <c r="G101" s="176">
        <v>0</v>
      </c>
      <c r="H101" s="175">
        <v>-14008.34</v>
      </c>
      <c r="I101" s="174" t="s">
        <v>2641</v>
      </c>
    </row>
    <row r="102" spans="1:9" x14ac:dyDescent="0.25">
      <c r="A102" s="174">
        <v>420</v>
      </c>
      <c r="B102" s="174" t="s">
        <v>266</v>
      </c>
      <c r="C102" s="175">
        <v>-6826.91</v>
      </c>
      <c r="D102" s="176">
        <v>0</v>
      </c>
      <c r="E102" s="176">
        <v>-140.38</v>
      </c>
      <c r="F102" s="176">
        <v>-140.38</v>
      </c>
      <c r="G102" s="176">
        <v>0</v>
      </c>
      <c r="H102" s="175">
        <v>-6967.29</v>
      </c>
      <c r="I102" s="174" t="s">
        <v>2641</v>
      </c>
    </row>
    <row r="103" spans="1:9" x14ac:dyDescent="0.25">
      <c r="A103" s="174">
        <v>421</v>
      </c>
      <c r="B103" s="174" t="s">
        <v>667</v>
      </c>
      <c r="C103" s="175">
        <v>-19485.8</v>
      </c>
      <c r="D103" s="176">
        <v>0</v>
      </c>
      <c r="E103" s="176">
        <v>-380.21</v>
      </c>
      <c r="F103" s="176">
        <v>-380.21</v>
      </c>
      <c r="G103" s="176">
        <v>598.04999999999995</v>
      </c>
      <c r="H103" s="175">
        <v>-19267.96</v>
      </c>
      <c r="I103" s="174" t="s">
        <v>2641</v>
      </c>
    </row>
    <row r="104" spans="1:9" x14ac:dyDescent="0.25">
      <c r="A104" s="174">
        <v>423</v>
      </c>
      <c r="B104" s="174" t="s">
        <v>269</v>
      </c>
      <c r="C104" s="175">
        <v>-76752.75</v>
      </c>
      <c r="D104" s="176">
        <v>0</v>
      </c>
      <c r="E104" s="176">
        <v>-1577.97</v>
      </c>
      <c r="F104" s="176">
        <v>-1577.97</v>
      </c>
      <c r="G104" s="176">
        <v>0</v>
      </c>
      <c r="H104" s="175">
        <v>-78330.720000000001</v>
      </c>
      <c r="I104" s="174" t="s">
        <v>2641</v>
      </c>
    </row>
    <row r="105" spans="1:9" x14ac:dyDescent="0.25">
      <c r="A105" s="174">
        <v>429</v>
      </c>
      <c r="B105" s="174" t="s">
        <v>668</v>
      </c>
      <c r="C105" s="175">
        <v>-34802.879999999997</v>
      </c>
      <c r="D105" s="176">
        <v>0</v>
      </c>
      <c r="E105" s="176">
        <v>-676.78</v>
      </c>
      <c r="F105" s="176">
        <v>-676.78</v>
      </c>
      <c r="G105" s="176">
        <v>5807.29</v>
      </c>
      <c r="H105" s="175">
        <v>-29672.37</v>
      </c>
      <c r="I105" s="174" t="s">
        <v>2641</v>
      </c>
    </row>
    <row r="106" spans="1:9" x14ac:dyDescent="0.25">
      <c r="A106" s="174">
        <v>434</v>
      </c>
      <c r="B106" s="174" t="s">
        <v>768</v>
      </c>
      <c r="C106" s="175">
        <v>-71681.11</v>
      </c>
      <c r="D106" s="176">
        <v>0</v>
      </c>
      <c r="E106" s="176">
        <v>-47207.14</v>
      </c>
      <c r="F106" s="176">
        <v>-47207.14</v>
      </c>
      <c r="G106" s="176">
        <v>92517.19</v>
      </c>
      <c r="H106" s="175">
        <v>-26371.06</v>
      </c>
      <c r="I106" s="174" t="s">
        <v>2641</v>
      </c>
    </row>
    <row r="107" spans="1:9" x14ac:dyDescent="0.25">
      <c r="A107" s="174">
        <v>435</v>
      </c>
      <c r="B107" s="174" t="s">
        <v>769</v>
      </c>
      <c r="C107" s="175">
        <v>-67353.47</v>
      </c>
      <c r="D107" s="176">
        <v>0</v>
      </c>
      <c r="E107" s="176">
        <v>-1323.43</v>
      </c>
      <c r="F107" s="176">
        <v>-1323.43</v>
      </c>
      <c r="G107" s="176">
        <v>3196.5</v>
      </c>
      <c r="H107" s="175">
        <v>-65480.4</v>
      </c>
      <c r="I107" s="174" t="s">
        <v>2641</v>
      </c>
    </row>
    <row r="108" spans="1:9" x14ac:dyDescent="0.25">
      <c r="A108" s="174">
        <v>436</v>
      </c>
      <c r="B108" s="174" t="s">
        <v>277</v>
      </c>
      <c r="C108" s="175">
        <v>-877.61</v>
      </c>
      <c r="D108" s="176">
        <v>0</v>
      </c>
      <c r="E108" s="176">
        <v>-18.04</v>
      </c>
      <c r="F108" s="176">
        <v>-18.04</v>
      </c>
      <c r="G108" s="176">
        <v>0</v>
      </c>
      <c r="H108" s="175">
        <v>-895.65</v>
      </c>
      <c r="I108" s="174" t="s">
        <v>2641</v>
      </c>
    </row>
    <row r="109" spans="1:9" x14ac:dyDescent="0.25">
      <c r="A109" s="174">
        <v>438</v>
      </c>
      <c r="B109" s="174" t="s">
        <v>770</v>
      </c>
      <c r="C109" s="175">
        <v>-18821.919999999998</v>
      </c>
      <c r="D109" s="176">
        <v>1387.29</v>
      </c>
      <c r="E109" s="176">
        <v>-358.47</v>
      </c>
      <c r="F109" s="176">
        <v>1028.82</v>
      </c>
      <c r="G109" s="176">
        <v>0</v>
      </c>
      <c r="H109" s="175">
        <v>-17793.099999999999</v>
      </c>
      <c r="I109" s="174" t="s">
        <v>2641</v>
      </c>
    </row>
    <row r="110" spans="1:9" x14ac:dyDescent="0.25">
      <c r="A110" s="174">
        <v>439</v>
      </c>
      <c r="B110" s="174" t="s">
        <v>669</v>
      </c>
      <c r="C110" s="175">
        <v>-11679.55</v>
      </c>
      <c r="D110" s="176">
        <v>0</v>
      </c>
      <c r="E110" s="176">
        <v>-240.12</v>
      </c>
      <c r="F110" s="176">
        <v>-240.12</v>
      </c>
      <c r="G110" s="176">
        <v>0</v>
      </c>
      <c r="H110" s="175">
        <v>-11919.67</v>
      </c>
      <c r="I110" s="174" t="s">
        <v>2641</v>
      </c>
    </row>
    <row r="111" spans="1:9" x14ac:dyDescent="0.25">
      <c r="A111" s="174">
        <v>440</v>
      </c>
      <c r="B111" s="174" t="s">
        <v>284</v>
      </c>
      <c r="C111" s="175">
        <v>-36.07</v>
      </c>
      <c r="D111" s="176">
        <v>-43000</v>
      </c>
      <c r="E111" s="176">
        <v>-254.39</v>
      </c>
      <c r="F111" s="176">
        <v>-43254.39</v>
      </c>
      <c r="G111" s="176">
        <v>43750</v>
      </c>
      <c r="H111" s="175">
        <v>459.54</v>
      </c>
      <c r="I111" s="174" t="s">
        <v>2641</v>
      </c>
    </row>
    <row r="112" spans="1:9" x14ac:dyDescent="0.25">
      <c r="A112" s="174">
        <v>448</v>
      </c>
      <c r="B112" s="174" t="s">
        <v>771</v>
      </c>
      <c r="C112" s="175">
        <v>-4094.04</v>
      </c>
      <c r="D112" s="176">
        <v>0</v>
      </c>
      <c r="E112" s="176">
        <v>-3058.03</v>
      </c>
      <c r="F112" s="176">
        <v>-3058.03</v>
      </c>
      <c r="G112" s="176">
        <v>2013.25</v>
      </c>
      <c r="H112" s="175">
        <v>-5138.82</v>
      </c>
      <c r="I112" s="174" t="s">
        <v>2641</v>
      </c>
    </row>
    <row r="113" spans="1:9" x14ac:dyDescent="0.25">
      <c r="A113" s="174">
        <v>449</v>
      </c>
      <c r="B113" s="174" t="s">
        <v>772</v>
      </c>
      <c r="C113" s="175">
        <v>-171947.42</v>
      </c>
      <c r="D113" s="176">
        <v>0</v>
      </c>
      <c r="E113" s="176">
        <v>-3535.12</v>
      </c>
      <c r="F113" s="176">
        <v>-3535.12</v>
      </c>
      <c r="G113" s="176">
        <v>0</v>
      </c>
      <c r="H113" s="175">
        <v>-175482.54</v>
      </c>
      <c r="I113" s="174" t="s">
        <v>2641</v>
      </c>
    </row>
    <row r="114" spans="1:9" x14ac:dyDescent="0.25">
      <c r="A114" s="174">
        <v>451</v>
      </c>
      <c r="B114" s="174" t="s">
        <v>773</v>
      </c>
      <c r="C114" s="175">
        <v>-20452.43</v>
      </c>
      <c r="D114" s="176">
        <v>0</v>
      </c>
      <c r="E114" s="176">
        <v>-420.48</v>
      </c>
      <c r="F114" s="176">
        <v>-420.48</v>
      </c>
      <c r="G114" s="176">
        <v>0</v>
      </c>
      <c r="H114" s="175">
        <v>-20872.91</v>
      </c>
      <c r="I114" s="174" t="s">
        <v>2641</v>
      </c>
    </row>
    <row r="115" spans="1:9" x14ac:dyDescent="0.25">
      <c r="A115" s="174">
        <v>452</v>
      </c>
      <c r="B115" s="174" t="s">
        <v>774</v>
      </c>
      <c r="C115" s="175">
        <v>-338802.6</v>
      </c>
      <c r="D115" s="176">
        <v>-249451.42</v>
      </c>
      <c r="E115" s="176">
        <v>-7460.74</v>
      </c>
      <c r="F115" s="176">
        <v>-256912.16</v>
      </c>
      <c r="G115" s="176">
        <v>98572.47</v>
      </c>
      <c r="H115" s="175">
        <v>-497142.29</v>
      </c>
      <c r="I115" s="174" t="s">
        <v>2641</v>
      </c>
    </row>
    <row r="116" spans="1:9" x14ac:dyDescent="0.25">
      <c r="A116" s="174">
        <v>453</v>
      </c>
      <c r="B116" s="174" t="s">
        <v>670</v>
      </c>
      <c r="C116" s="175">
        <v>-26000</v>
      </c>
      <c r="D116" s="176">
        <v>0</v>
      </c>
      <c r="E116" s="176">
        <v>0</v>
      </c>
      <c r="F116" s="176">
        <v>0</v>
      </c>
      <c r="G116" s="176">
        <v>10675</v>
      </c>
      <c r="H116" s="175">
        <v>-15325</v>
      </c>
      <c r="I116" s="174" t="s">
        <v>2641</v>
      </c>
    </row>
    <row r="117" spans="1:9" x14ac:dyDescent="0.25">
      <c r="A117" s="174">
        <v>457</v>
      </c>
      <c r="B117" s="174" t="s">
        <v>671</v>
      </c>
      <c r="C117" s="175">
        <v>-37543.74</v>
      </c>
      <c r="D117" s="176">
        <v>0</v>
      </c>
      <c r="E117" s="176">
        <v>0</v>
      </c>
      <c r="F117" s="176">
        <v>0</v>
      </c>
      <c r="G117" s="176">
        <v>0</v>
      </c>
      <c r="H117" s="175">
        <v>-37543.74</v>
      </c>
      <c r="I117" s="174" t="s">
        <v>2641</v>
      </c>
    </row>
    <row r="118" spans="1:9" x14ac:dyDescent="0.25">
      <c r="A118" s="174">
        <v>462</v>
      </c>
      <c r="B118" s="174" t="s">
        <v>775</v>
      </c>
      <c r="C118" s="175">
        <v>-394.98</v>
      </c>
      <c r="D118" s="176">
        <v>0</v>
      </c>
      <c r="E118" s="176">
        <v>-8.1199999999999992</v>
      </c>
      <c r="F118" s="176">
        <v>-8.1199999999999992</v>
      </c>
      <c r="G118" s="176">
        <v>0</v>
      </c>
      <c r="H118" s="175">
        <v>-403.1</v>
      </c>
      <c r="I118" s="174" t="s">
        <v>2641</v>
      </c>
    </row>
    <row r="119" spans="1:9" x14ac:dyDescent="0.25">
      <c r="A119" s="174">
        <v>463</v>
      </c>
      <c r="B119" s="174" t="s">
        <v>776</v>
      </c>
      <c r="C119" s="175">
        <v>-35705.11</v>
      </c>
      <c r="D119" s="176">
        <v>0</v>
      </c>
      <c r="E119" s="176">
        <v>-705.11</v>
      </c>
      <c r="F119" s="176">
        <v>-705.11</v>
      </c>
      <c r="G119" s="176">
        <v>2071.19</v>
      </c>
      <c r="H119" s="175">
        <v>-34339.03</v>
      </c>
      <c r="I119" s="174" t="s">
        <v>2641</v>
      </c>
    </row>
    <row r="120" spans="1:9" x14ac:dyDescent="0.25">
      <c r="A120" s="174">
        <v>465</v>
      </c>
      <c r="B120" s="174" t="s">
        <v>922</v>
      </c>
      <c r="C120" s="175">
        <v>-25165.81</v>
      </c>
      <c r="D120" s="176">
        <v>0</v>
      </c>
      <c r="E120" s="176">
        <v>0</v>
      </c>
      <c r="F120" s="176">
        <v>0</v>
      </c>
      <c r="G120" s="176">
        <v>0</v>
      </c>
      <c r="H120" s="175">
        <v>-25165.81</v>
      </c>
      <c r="I120" s="174" t="s">
        <v>2641</v>
      </c>
    </row>
    <row r="121" spans="1:9" x14ac:dyDescent="0.25">
      <c r="A121" s="174">
        <v>467</v>
      </c>
      <c r="B121" s="174" t="s">
        <v>683</v>
      </c>
      <c r="C121" s="175">
        <v>-9042.0499999999993</v>
      </c>
      <c r="D121" s="176">
        <v>-5016.32</v>
      </c>
      <c r="E121" s="176">
        <v>-771.25</v>
      </c>
      <c r="F121" s="176">
        <v>-5787.57</v>
      </c>
      <c r="G121" s="176">
        <v>0</v>
      </c>
      <c r="H121" s="175">
        <v>-14829.62</v>
      </c>
      <c r="I121" s="174" t="s">
        <v>2641</v>
      </c>
    </row>
    <row r="122" spans="1:9" x14ac:dyDescent="0.25">
      <c r="A122" s="174">
        <v>470</v>
      </c>
      <c r="B122" s="174" t="s">
        <v>684</v>
      </c>
      <c r="C122" s="175">
        <v>-5997.63</v>
      </c>
      <c r="D122" s="176">
        <v>0</v>
      </c>
      <c r="E122" s="176">
        <v>-123.31</v>
      </c>
      <c r="F122" s="176">
        <v>-123.31</v>
      </c>
      <c r="G122" s="176">
        <v>0</v>
      </c>
      <c r="H122" s="175">
        <v>-6120.94</v>
      </c>
      <c r="I122" s="174" t="s">
        <v>2641</v>
      </c>
    </row>
    <row r="123" spans="1:9" x14ac:dyDescent="0.25">
      <c r="A123" s="174">
        <v>473</v>
      </c>
      <c r="B123" s="174" t="s">
        <v>777</v>
      </c>
      <c r="C123" s="175">
        <v>-11971.15</v>
      </c>
      <c r="D123" s="176">
        <v>0</v>
      </c>
      <c r="E123" s="176">
        <v>-1.41</v>
      </c>
      <c r="F123" s="176">
        <v>-1.41</v>
      </c>
      <c r="G123" s="176">
        <v>25703.79</v>
      </c>
      <c r="H123" s="175">
        <v>13731.23</v>
      </c>
      <c r="I123" s="174" t="s">
        <v>2641</v>
      </c>
    </row>
    <row r="124" spans="1:9" x14ac:dyDescent="0.25">
      <c r="A124" s="174">
        <v>475</v>
      </c>
      <c r="B124" s="174" t="s">
        <v>778</v>
      </c>
      <c r="C124" s="175">
        <v>-1928.87</v>
      </c>
      <c r="D124" s="176">
        <v>0</v>
      </c>
      <c r="E124" s="176">
        <v>-34.799999999999997</v>
      </c>
      <c r="F124" s="176">
        <v>-34.799999999999997</v>
      </c>
      <c r="G124" s="176">
        <v>261.95</v>
      </c>
      <c r="H124" s="175">
        <v>-1701.72</v>
      </c>
      <c r="I124" s="174" t="s">
        <v>2641</v>
      </c>
    </row>
    <row r="125" spans="1:9" x14ac:dyDescent="0.25">
      <c r="A125" s="174">
        <v>476</v>
      </c>
      <c r="B125" s="174" t="s">
        <v>779</v>
      </c>
      <c r="C125" s="175">
        <v>-32185.18</v>
      </c>
      <c r="D125" s="176">
        <v>0</v>
      </c>
      <c r="E125" s="176">
        <v>-658.7</v>
      </c>
      <c r="F125" s="176">
        <v>-658.7</v>
      </c>
      <c r="G125" s="176">
        <v>182.34</v>
      </c>
      <c r="H125" s="175">
        <v>-32661.54</v>
      </c>
      <c r="I125" s="174" t="s">
        <v>2641</v>
      </c>
    </row>
    <row r="126" spans="1:9" x14ac:dyDescent="0.25">
      <c r="A126" s="174">
        <v>481</v>
      </c>
      <c r="B126" s="174" t="s">
        <v>780</v>
      </c>
      <c r="C126" s="175">
        <v>-26269.95</v>
      </c>
      <c r="D126" s="176">
        <v>0</v>
      </c>
      <c r="E126" s="176">
        <v>-540.09</v>
      </c>
      <c r="F126" s="176">
        <v>-540.09</v>
      </c>
      <c r="G126" s="176">
        <v>0</v>
      </c>
      <c r="H126" s="175">
        <v>-26810.04</v>
      </c>
      <c r="I126" s="174" t="s">
        <v>2641</v>
      </c>
    </row>
    <row r="127" spans="1:9" x14ac:dyDescent="0.25">
      <c r="A127" s="174">
        <v>484</v>
      </c>
      <c r="B127" s="174" t="s">
        <v>781</v>
      </c>
      <c r="C127" s="175">
        <v>-6804.04</v>
      </c>
      <c r="D127" s="176">
        <v>0</v>
      </c>
      <c r="E127" s="176">
        <v>-139.88999999999999</v>
      </c>
      <c r="F127" s="176">
        <v>-139.88999999999999</v>
      </c>
      <c r="G127" s="176">
        <v>0</v>
      </c>
      <c r="H127" s="175">
        <v>-6943.93</v>
      </c>
      <c r="I127" s="174" t="s">
        <v>2641</v>
      </c>
    </row>
    <row r="128" spans="1:9" x14ac:dyDescent="0.25">
      <c r="A128" s="174">
        <v>485</v>
      </c>
      <c r="B128" s="174" t="s">
        <v>782</v>
      </c>
      <c r="C128" s="175">
        <v>-587.35</v>
      </c>
      <c r="D128" s="176">
        <v>0</v>
      </c>
      <c r="E128" s="176">
        <v>-12.08</v>
      </c>
      <c r="F128" s="176">
        <v>-12.08</v>
      </c>
      <c r="G128" s="176">
        <v>0</v>
      </c>
      <c r="H128" s="175">
        <v>-599.42999999999995</v>
      </c>
      <c r="I128" s="174" t="s">
        <v>2641</v>
      </c>
    </row>
    <row r="129" spans="1:9" x14ac:dyDescent="0.25">
      <c r="A129" s="174">
        <v>488</v>
      </c>
      <c r="B129" s="174" t="s">
        <v>923</v>
      </c>
      <c r="C129" s="175">
        <v>-25237.56</v>
      </c>
      <c r="D129" s="176">
        <v>0</v>
      </c>
      <c r="E129" s="176">
        <v>0</v>
      </c>
      <c r="F129" s="176">
        <v>0</v>
      </c>
      <c r="G129" s="176">
        <v>0</v>
      </c>
      <c r="H129" s="175">
        <v>-25237.56</v>
      </c>
      <c r="I129" s="174" t="s">
        <v>2641</v>
      </c>
    </row>
    <row r="130" spans="1:9" x14ac:dyDescent="0.25">
      <c r="A130" s="174">
        <v>498</v>
      </c>
      <c r="B130" s="174" t="s">
        <v>2614</v>
      </c>
      <c r="C130" s="175">
        <v>1110.58</v>
      </c>
      <c r="D130" s="176">
        <v>-1110.58</v>
      </c>
      <c r="E130" s="176">
        <v>0</v>
      </c>
      <c r="F130" s="176">
        <v>-1110.58</v>
      </c>
      <c r="G130" s="176">
        <v>0</v>
      </c>
      <c r="H130" s="175">
        <v>0</v>
      </c>
      <c r="I130" s="174" t="s">
        <v>2641</v>
      </c>
    </row>
    <row r="131" spans="1:9" x14ac:dyDescent="0.25">
      <c r="A131" s="174">
        <v>499</v>
      </c>
      <c r="B131" s="174" t="s">
        <v>783</v>
      </c>
      <c r="C131" s="175">
        <v>-10585.79</v>
      </c>
      <c r="D131" s="176">
        <v>0</v>
      </c>
      <c r="E131" s="176">
        <v>-217.62</v>
      </c>
      <c r="F131" s="176">
        <v>-217.62</v>
      </c>
      <c r="G131" s="176">
        <v>0</v>
      </c>
      <c r="H131" s="175">
        <v>-10803.41</v>
      </c>
      <c r="I131" s="174" t="s">
        <v>2641</v>
      </c>
    </row>
    <row r="132" spans="1:9" x14ac:dyDescent="0.25">
      <c r="A132" s="174">
        <v>502</v>
      </c>
      <c r="B132" s="174" t="s">
        <v>2615</v>
      </c>
      <c r="C132" s="175">
        <v>-90582.63</v>
      </c>
      <c r="D132" s="176">
        <v>0</v>
      </c>
      <c r="E132" s="176">
        <v>-181.23</v>
      </c>
      <c r="F132" s="176">
        <v>-181.23</v>
      </c>
      <c r="G132" s="176">
        <v>90763.86</v>
      </c>
      <c r="H132" s="175">
        <v>0</v>
      </c>
      <c r="I132" s="174" t="s">
        <v>2641</v>
      </c>
    </row>
    <row r="133" spans="1:9" x14ac:dyDescent="0.25">
      <c r="A133" s="174">
        <v>504</v>
      </c>
      <c r="B133" s="174" t="s">
        <v>784</v>
      </c>
      <c r="C133" s="175">
        <v>-23927.85</v>
      </c>
      <c r="D133" s="176">
        <v>0</v>
      </c>
      <c r="E133" s="176">
        <v>-4547.04</v>
      </c>
      <c r="F133" s="176">
        <v>-4547.04</v>
      </c>
      <c r="G133" s="176">
        <v>0</v>
      </c>
      <c r="H133" s="175">
        <v>-28474.89</v>
      </c>
      <c r="I133" s="174" t="s">
        <v>2641</v>
      </c>
    </row>
    <row r="134" spans="1:9" x14ac:dyDescent="0.25">
      <c r="A134" s="174">
        <v>505</v>
      </c>
      <c r="B134" s="174" t="s">
        <v>785</v>
      </c>
      <c r="C134" s="175">
        <v>-125429.56</v>
      </c>
      <c r="D134" s="176">
        <v>-100</v>
      </c>
      <c r="E134" s="176">
        <v>-2484.27</v>
      </c>
      <c r="F134" s="176">
        <v>-2584.27</v>
      </c>
      <c r="G134" s="176">
        <v>5100</v>
      </c>
      <c r="H134" s="175">
        <v>-122913.83</v>
      </c>
      <c r="I134" s="174" t="s">
        <v>2641</v>
      </c>
    </row>
    <row r="135" spans="1:9" x14ac:dyDescent="0.25">
      <c r="A135" s="174">
        <v>506</v>
      </c>
      <c r="B135" s="174" t="s">
        <v>428</v>
      </c>
      <c r="C135" s="175">
        <v>-181869.82</v>
      </c>
      <c r="D135" s="176">
        <v>17220.8</v>
      </c>
      <c r="E135" s="176">
        <v>-3327.1</v>
      </c>
      <c r="F135" s="176">
        <v>13893.7</v>
      </c>
      <c r="G135" s="176">
        <v>16483.34</v>
      </c>
      <c r="H135" s="175">
        <v>-151492.78</v>
      </c>
      <c r="I135" s="174" t="s">
        <v>2641</v>
      </c>
    </row>
    <row r="136" spans="1:9" x14ac:dyDescent="0.25">
      <c r="A136" s="174">
        <v>507</v>
      </c>
      <c r="B136" s="174" t="s">
        <v>786</v>
      </c>
      <c r="C136" s="175">
        <v>-43083.45</v>
      </c>
      <c r="D136" s="176">
        <v>0</v>
      </c>
      <c r="E136" s="176">
        <v>-885.75</v>
      </c>
      <c r="F136" s="176">
        <v>-885.75</v>
      </c>
      <c r="G136" s="176">
        <v>0</v>
      </c>
      <c r="H136" s="175">
        <v>-43969.2</v>
      </c>
      <c r="I136" s="174" t="s">
        <v>2641</v>
      </c>
    </row>
    <row r="137" spans="1:9" x14ac:dyDescent="0.25">
      <c r="A137" s="174">
        <v>518</v>
      </c>
      <c r="B137" s="174" t="s">
        <v>787</v>
      </c>
      <c r="C137" s="175">
        <v>-344482.72</v>
      </c>
      <c r="D137" s="176">
        <v>-83160</v>
      </c>
      <c r="E137" s="176">
        <v>-7264.43</v>
      </c>
      <c r="F137" s="176">
        <v>-90424.43</v>
      </c>
      <c r="G137" s="176">
        <v>68257.7</v>
      </c>
      <c r="H137" s="175">
        <v>-366649.45</v>
      </c>
      <c r="I137" s="174" t="s">
        <v>2641</v>
      </c>
    </row>
    <row r="138" spans="1:9" x14ac:dyDescent="0.25">
      <c r="A138" s="174">
        <v>521</v>
      </c>
      <c r="B138" s="174" t="s">
        <v>788</v>
      </c>
      <c r="C138" s="175">
        <v>-15846.24</v>
      </c>
      <c r="D138" s="176">
        <v>0</v>
      </c>
      <c r="E138" s="176">
        <v>-325.77999999999997</v>
      </c>
      <c r="F138" s="176">
        <v>-325.77999999999997</v>
      </c>
      <c r="G138" s="176">
        <v>0</v>
      </c>
      <c r="H138" s="175">
        <v>-16172.02</v>
      </c>
      <c r="I138" s="174" t="s">
        <v>2641</v>
      </c>
    </row>
    <row r="139" spans="1:9" x14ac:dyDescent="0.25">
      <c r="A139" s="174">
        <v>522</v>
      </c>
      <c r="B139" s="174" t="s">
        <v>789</v>
      </c>
      <c r="C139" s="175">
        <v>-311337.12</v>
      </c>
      <c r="D139" s="176">
        <v>-23.44</v>
      </c>
      <c r="E139" s="176">
        <v>-6015.56</v>
      </c>
      <c r="F139" s="176">
        <v>-6039</v>
      </c>
      <c r="G139" s="176">
        <v>46249.03</v>
      </c>
      <c r="H139" s="175">
        <v>-271127.09000000003</v>
      </c>
      <c r="I139" s="174" t="s">
        <v>2641</v>
      </c>
    </row>
    <row r="140" spans="1:9" x14ac:dyDescent="0.25">
      <c r="A140" s="174">
        <v>524</v>
      </c>
      <c r="B140" s="174" t="s">
        <v>790</v>
      </c>
      <c r="C140" s="175">
        <v>-26172.26</v>
      </c>
      <c r="D140" s="176">
        <v>0</v>
      </c>
      <c r="E140" s="176">
        <v>-525.14</v>
      </c>
      <c r="F140" s="176">
        <v>-525.14</v>
      </c>
      <c r="G140" s="176">
        <v>785</v>
      </c>
      <c r="H140" s="175">
        <v>-25912.400000000001</v>
      </c>
      <c r="I140" s="174" t="s">
        <v>2641</v>
      </c>
    </row>
    <row r="141" spans="1:9" x14ac:dyDescent="0.25">
      <c r="A141" s="174">
        <v>525</v>
      </c>
      <c r="B141" s="174" t="s">
        <v>791</v>
      </c>
      <c r="C141" s="175">
        <v>-125627.77</v>
      </c>
      <c r="D141" s="176">
        <v>0</v>
      </c>
      <c r="E141" s="176">
        <v>-39117.839999999997</v>
      </c>
      <c r="F141" s="176">
        <v>-39117.839999999997</v>
      </c>
      <c r="G141" s="176">
        <v>0</v>
      </c>
      <c r="H141" s="175">
        <v>-164745.60999999999</v>
      </c>
      <c r="I141" s="174" t="s">
        <v>2641</v>
      </c>
    </row>
    <row r="142" spans="1:9" x14ac:dyDescent="0.25">
      <c r="A142" s="174">
        <v>526</v>
      </c>
      <c r="B142" s="174" t="s">
        <v>792</v>
      </c>
      <c r="C142" s="175">
        <v>-31568.39</v>
      </c>
      <c r="D142" s="176">
        <v>8106.23</v>
      </c>
      <c r="E142" s="176">
        <v>-10769.47</v>
      </c>
      <c r="F142" s="176">
        <v>-2663.24</v>
      </c>
      <c r="G142" s="176">
        <v>0</v>
      </c>
      <c r="H142" s="175">
        <v>-34231.629999999997</v>
      </c>
      <c r="I142" s="174" t="s">
        <v>2641</v>
      </c>
    </row>
    <row r="143" spans="1:9" x14ac:dyDescent="0.25">
      <c r="A143" s="174">
        <v>528</v>
      </c>
      <c r="B143" s="174" t="s">
        <v>793</v>
      </c>
      <c r="C143" s="175">
        <v>-196049.96</v>
      </c>
      <c r="D143" s="176">
        <v>-88850</v>
      </c>
      <c r="E143" s="176">
        <v>-7864.01</v>
      </c>
      <c r="F143" s="176">
        <v>-96714.01</v>
      </c>
      <c r="G143" s="176">
        <v>16650.240000000002</v>
      </c>
      <c r="H143" s="175">
        <v>-276113.73</v>
      </c>
      <c r="I143" s="174" t="s">
        <v>2641</v>
      </c>
    </row>
    <row r="144" spans="1:9" x14ac:dyDescent="0.25">
      <c r="A144" s="174">
        <v>530</v>
      </c>
      <c r="B144" s="174" t="s">
        <v>448</v>
      </c>
      <c r="C144" s="175">
        <v>-52284.54</v>
      </c>
      <c r="D144" s="176">
        <v>0</v>
      </c>
      <c r="E144" s="176">
        <v>-1074.93</v>
      </c>
      <c r="F144" s="176">
        <v>-1074.93</v>
      </c>
      <c r="G144" s="176">
        <v>0</v>
      </c>
      <c r="H144" s="175">
        <v>-53359.47</v>
      </c>
      <c r="I144" s="174" t="s">
        <v>2641</v>
      </c>
    </row>
    <row r="145" spans="1:9" x14ac:dyDescent="0.25">
      <c r="A145" s="174">
        <v>534</v>
      </c>
      <c r="B145" s="174" t="s">
        <v>794</v>
      </c>
      <c r="C145" s="175">
        <v>-19111.18</v>
      </c>
      <c r="D145" s="176">
        <v>0</v>
      </c>
      <c r="E145" s="176">
        <v>-392.92</v>
      </c>
      <c r="F145" s="176">
        <v>-392.92</v>
      </c>
      <c r="G145" s="176">
        <v>0</v>
      </c>
      <c r="H145" s="175">
        <v>-19504.099999999999</v>
      </c>
      <c r="I145" s="174" t="s">
        <v>2641</v>
      </c>
    </row>
    <row r="146" spans="1:9" x14ac:dyDescent="0.25">
      <c r="A146" s="174">
        <v>536</v>
      </c>
      <c r="B146" s="174" t="s">
        <v>795</v>
      </c>
      <c r="C146" s="175">
        <v>-80791.460000000006</v>
      </c>
      <c r="D146" s="176">
        <v>0</v>
      </c>
      <c r="E146" s="176">
        <v>-1432.31</v>
      </c>
      <c r="F146" s="176">
        <v>-1432.31</v>
      </c>
      <c r="G146" s="176">
        <v>35002.29</v>
      </c>
      <c r="H146" s="175">
        <v>-47221.48</v>
      </c>
      <c r="I146" s="174" t="s">
        <v>2641</v>
      </c>
    </row>
    <row r="147" spans="1:9" x14ac:dyDescent="0.25">
      <c r="A147" s="174">
        <v>537</v>
      </c>
      <c r="B147" s="174" t="s">
        <v>926</v>
      </c>
      <c r="C147" s="175">
        <v>-5705</v>
      </c>
      <c r="D147" s="176">
        <v>0</v>
      </c>
      <c r="E147" s="176">
        <v>0</v>
      </c>
      <c r="F147" s="176">
        <v>0</v>
      </c>
      <c r="G147" s="176">
        <v>0</v>
      </c>
      <c r="H147" s="175">
        <v>-5705</v>
      </c>
      <c r="I147" s="174" t="s">
        <v>2641</v>
      </c>
    </row>
    <row r="148" spans="1:9" x14ac:dyDescent="0.25">
      <c r="A148" s="174">
        <v>540</v>
      </c>
      <c r="B148" s="174" t="s">
        <v>796</v>
      </c>
      <c r="C148" s="175">
        <v>-38740.449999999997</v>
      </c>
      <c r="D148" s="176">
        <v>-6731.23</v>
      </c>
      <c r="E148" s="176">
        <v>-814.52</v>
      </c>
      <c r="F148" s="176">
        <v>-7545.75</v>
      </c>
      <c r="G148" s="176">
        <v>1454.85</v>
      </c>
      <c r="H148" s="175">
        <v>-44831.35</v>
      </c>
      <c r="I148" s="174" t="s">
        <v>2641</v>
      </c>
    </row>
    <row r="149" spans="1:9" x14ac:dyDescent="0.25">
      <c r="A149" s="174">
        <v>541</v>
      </c>
      <c r="B149" s="174" t="s">
        <v>685</v>
      </c>
      <c r="C149" s="175">
        <v>-5595</v>
      </c>
      <c r="D149" s="176">
        <v>0</v>
      </c>
      <c r="E149" s="176">
        <v>0</v>
      </c>
      <c r="F149" s="176">
        <v>0</v>
      </c>
      <c r="G149" s="176">
        <v>0</v>
      </c>
      <c r="H149" s="175">
        <v>-5595</v>
      </c>
      <c r="I149" s="174" t="s">
        <v>2641</v>
      </c>
    </row>
    <row r="150" spans="1:9" x14ac:dyDescent="0.25">
      <c r="A150" s="174">
        <v>542</v>
      </c>
      <c r="B150" s="174" t="s">
        <v>925</v>
      </c>
      <c r="C150" s="175">
        <v>-18613.759999999998</v>
      </c>
      <c r="D150" s="176">
        <v>0</v>
      </c>
      <c r="E150" s="176">
        <v>0</v>
      </c>
      <c r="F150" s="176">
        <v>0</v>
      </c>
      <c r="G150" s="176">
        <v>0</v>
      </c>
      <c r="H150" s="175">
        <v>-18613.759999999998</v>
      </c>
      <c r="I150" s="174" t="s">
        <v>2641</v>
      </c>
    </row>
    <row r="151" spans="1:9" x14ac:dyDescent="0.25">
      <c r="A151" s="174">
        <v>543</v>
      </c>
      <c r="B151" s="174" t="s">
        <v>797</v>
      </c>
      <c r="C151" s="175">
        <v>-119311.02</v>
      </c>
      <c r="D151" s="176">
        <v>0</v>
      </c>
      <c r="E151" s="176">
        <v>-2452.96</v>
      </c>
      <c r="F151" s="176">
        <v>-2452.96</v>
      </c>
      <c r="G151" s="176">
        <v>0</v>
      </c>
      <c r="H151" s="175">
        <v>-121763.98</v>
      </c>
      <c r="I151" s="174" t="s">
        <v>2641</v>
      </c>
    </row>
    <row r="152" spans="1:9" x14ac:dyDescent="0.25">
      <c r="A152" s="174">
        <v>547</v>
      </c>
      <c r="B152" s="174" t="s">
        <v>798</v>
      </c>
      <c r="C152" s="175">
        <v>-8049.21</v>
      </c>
      <c r="D152" s="176">
        <v>0</v>
      </c>
      <c r="E152" s="176">
        <v>-165.49</v>
      </c>
      <c r="F152" s="176">
        <v>-165.49</v>
      </c>
      <c r="G152" s="176">
        <v>0</v>
      </c>
      <c r="H152" s="175">
        <v>-8214.7000000000007</v>
      </c>
      <c r="I152" s="174" t="s">
        <v>2641</v>
      </c>
    </row>
    <row r="153" spans="1:9" x14ac:dyDescent="0.25">
      <c r="A153" s="174">
        <v>550</v>
      </c>
      <c r="B153" s="174" t="s">
        <v>924</v>
      </c>
      <c r="C153" s="175">
        <v>-10724.68</v>
      </c>
      <c r="D153" s="176">
        <v>0</v>
      </c>
      <c r="E153" s="176">
        <v>0</v>
      </c>
      <c r="F153" s="176">
        <v>0</v>
      </c>
      <c r="G153" s="176">
        <v>0</v>
      </c>
      <c r="H153" s="175">
        <v>-10724.68</v>
      </c>
      <c r="I153" s="174" t="s">
        <v>2641</v>
      </c>
    </row>
    <row r="154" spans="1:9" x14ac:dyDescent="0.25">
      <c r="A154" s="174">
        <v>551</v>
      </c>
      <c r="B154" s="174" t="s">
        <v>799</v>
      </c>
      <c r="C154" s="175">
        <v>-69722.02</v>
      </c>
      <c r="D154" s="176">
        <v>-16978.47</v>
      </c>
      <c r="E154" s="176">
        <v>-1433.81</v>
      </c>
      <c r="F154" s="176">
        <v>-18412.28</v>
      </c>
      <c r="G154" s="176">
        <v>5153.26</v>
      </c>
      <c r="H154" s="175">
        <v>-82981.039999999994</v>
      </c>
      <c r="I154" s="174" t="s">
        <v>2641</v>
      </c>
    </row>
    <row r="155" spans="1:9" x14ac:dyDescent="0.25">
      <c r="A155" s="174">
        <v>557</v>
      </c>
      <c r="B155" s="174" t="s">
        <v>2616</v>
      </c>
      <c r="C155" s="175">
        <v>-9112.52</v>
      </c>
      <c r="D155" s="176">
        <v>7358.64</v>
      </c>
      <c r="E155" s="176">
        <v>-134.12</v>
      </c>
      <c r="F155" s="176">
        <v>7224.52</v>
      </c>
      <c r="G155" s="176">
        <v>1888</v>
      </c>
      <c r="H155" s="175">
        <v>0</v>
      </c>
      <c r="I155" s="174" t="s">
        <v>2641</v>
      </c>
    </row>
    <row r="156" spans="1:9" x14ac:dyDescent="0.25">
      <c r="A156" s="174">
        <v>558</v>
      </c>
      <c r="B156" s="174" t="s">
        <v>800</v>
      </c>
      <c r="C156" s="175">
        <v>-20481.96</v>
      </c>
      <c r="D156" s="176">
        <v>-2000</v>
      </c>
      <c r="E156" s="176">
        <v>-503.51</v>
      </c>
      <c r="F156" s="176">
        <v>-2503.5100000000002</v>
      </c>
      <c r="G156" s="176">
        <v>500</v>
      </c>
      <c r="H156" s="175">
        <v>-22485.47</v>
      </c>
      <c r="I156" s="174" t="s">
        <v>2641</v>
      </c>
    </row>
    <row r="157" spans="1:9" x14ac:dyDescent="0.25">
      <c r="A157" s="174">
        <v>559</v>
      </c>
      <c r="B157" s="174" t="s">
        <v>686</v>
      </c>
      <c r="C157" s="175">
        <v>-18870.189999999999</v>
      </c>
      <c r="D157" s="176">
        <v>-150</v>
      </c>
      <c r="E157" s="176">
        <v>-373.78</v>
      </c>
      <c r="F157" s="176">
        <v>-523.78</v>
      </c>
      <c r="G157" s="176">
        <v>1922.7</v>
      </c>
      <c r="H157" s="175">
        <v>-17471.27</v>
      </c>
      <c r="I157" s="174" t="s">
        <v>2641</v>
      </c>
    </row>
    <row r="158" spans="1:9" x14ac:dyDescent="0.25">
      <c r="A158" s="174">
        <v>560</v>
      </c>
      <c r="B158" s="174" t="s">
        <v>801</v>
      </c>
      <c r="C158" s="175">
        <v>-9859.7800000000007</v>
      </c>
      <c r="D158" s="176">
        <v>-236</v>
      </c>
      <c r="E158" s="176">
        <v>-207.14</v>
      </c>
      <c r="F158" s="176">
        <v>-443.14</v>
      </c>
      <c r="G158" s="176">
        <v>9500.2099999999991</v>
      </c>
      <c r="H158" s="175">
        <v>-802.71</v>
      </c>
      <c r="I158" s="174" t="s">
        <v>2641</v>
      </c>
    </row>
    <row r="159" spans="1:9" x14ac:dyDescent="0.25">
      <c r="A159" s="174">
        <v>562</v>
      </c>
      <c r="B159" s="174" t="s">
        <v>954</v>
      </c>
      <c r="C159" s="175">
        <v>-117733.52</v>
      </c>
      <c r="D159" s="176">
        <v>409</v>
      </c>
      <c r="E159" s="176">
        <v>0</v>
      </c>
      <c r="F159" s="176">
        <v>409</v>
      </c>
      <c r="G159" s="176">
        <v>42843.01</v>
      </c>
      <c r="H159" s="175">
        <v>-74481.509999999995</v>
      </c>
      <c r="I159" s="174" t="s">
        <v>2641</v>
      </c>
    </row>
    <row r="160" spans="1:9" x14ac:dyDescent="0.25">
      <c r="A160" s="174">
        <v>563</v>
      </c>
      <c r="B160" s="174" t="s">
        <v>929</v>
      </c>
      <c r="C160" s="175">
        <v>-7700</v>
      </c>
      <c r="D160" s="176">
        <v>0</v>
      </c>
      <c r="E160" s="176">
        <v>0</v>
      </c>
      <c r="F160" s="176">
        <v>0</v>
      </c>
      <c r="G160" s="176">
        <v>0</v>
      </c>
      <c r="H160" s="175">
        <v>-7700</v>
      </c>
      <c r="I160" s="174" t="s">
        <v>2641</v>
      </c>
    </row>
    <row r="161" spans="1:9" x14ac:dyDescent="0.25">
      <c r="A161" s="174">
        <v>565</v>
      </c>
      <c r="B161" s="174" t="s">
        <v>2617</v>
      </c>
      <c r="C161" s="175">
        <v>-413.18</v>
      </c>
      <c r="D161" s="176">
        <v>413.18</v>
      </c>
      <c r="E161" s="176">
        <v>0</v>
      </c>
      <c r="F161" s="176">
        <v>413.18</v>
      </c>
      <c r="G161" s="176">
        <v>0</v>
      </c>
      <c r="H161" s="175">
        <v>0</v>
      </c>
      <c r="I161" s="174" t="s">
        <v>2641</v>
      </c>
    </row>
    <row r="162" spans="1:9" x14ac:dyDescent="0.25">
      <c r="A162" s="174">
        <v>566</v>
      </c>
      <c r="B162" s="174" t="s">
        <v>2618</v>
      </c>
      <c r="C162" s="175">
        <v>0</v>
      </c>
      <c r="D162" s="176">
        <v>-1259.1400000000001</v>
      </c>
      <c r="E162" s="176">
        <v>0</v>
      </c>
      <c r="F162" s="176">
        <v>-1259.1400000000001</v>
      </c>
      <c r="G162" s="176">
        <v>1259.1400000000001</v>
      </c>
      <c r="H162" s="175">
        <v>0</v>
      </c>
      <c r="I162" s="174" t="s">
        <v>2641</v>
      </c>
    </row>
    <row r="163" spans="1:9" x14ac:dyDescent="0.25">
      <c r="A163" s="174">
        <v>567</v>
      </c>
      <c r="B163" s="174" t="s">
        <v>927</v>
      </c>
      <c r="C163" s="175">
        <v>-30097.4</v>
      </c>
      <c r="D163" s="176">
        <v>0</v>
      </c>
      <c r="E163" s="176">
        <v>0</v>
      </c>
      <c r="F163" s="176">
        <v>0</v>
      </c>
      <c r="G163" s="176">
        <v>0</v>
      </c>
      <c r="H163" s="175">
        <v>-30097.4</v>
      </c>
      <c r="I163" s="174" t="s">
        <v>2641</v>
      </c>
    </row>
    <row r="164" spans="1:9" x14ac:dyDescent="0.25">
      <c r="A164" s="174">
        <v>569</v>
      </c>
      <c r="B164" s="174" t="s">
        <v>928</v>
      </c>
      <c r="C164" s="175">
        <v>-35108</v>
      </c>
      <c r="D164" s="176">
        <v>0</v>
      </c>
      <c r="E164" s="176">
        <v>0</v>
      </c>
      <c r="F164" s="176">
        <v>0</v>
      </c>
      <c r="G164" s="176">
        <v>0</v>
      </c>
      <c r="H164" s="175">
        <v>-35108</v>
      </c>
      <c r="I164" s="174" t="s">
        <v>2641</v>
      </c>
    </row>
    <row r="165" spans="1:9" x14ac:dyDescent="0.25">
      <c r="A165" s="174">
        <v>570</v>
      </c>
      <c r="B165" s="174" t="s">
        <v>931</v>
      </c>
      <c r="C165" s="175">
        <v>-24946.75</v>
      </c>
      <c r="D165" s="176">
        <v>0</v>
      </c>
      <c r="E165" s="176">
        <v>0</v>
      </c>
      <c r="F165" s="176">
        <v>0</v>
      </c>
      <c r="G165" s="176">
        <v>0</v>
      </c>
      <c r="H165" s="175">
        <v>-24946.75</v>
      </c>
      <c r="I165" s="174" t="s">
        <v>2641</v>
      </c>
    </row>
    <row r="166" spans="1:9" x14ac:dyDescent="0.25">
      <c r="A166" s="174">
        <v>572</v>
      </c>
      <c r="B166" s="174" t="s">
        <v>930</v>
      </c>
      <c r="C166" s="175">
        <v>-14523.71</v>
      </c>
      <c r="D166" s="176">
        <v>0</v>
      </c>
      <c r="E166" s="176">
        <v>0</v>
      </c>
      <c r="F166" s="176">
        <v>0</v>
      </c>
      <c r="G166" s="176">
        <v>0</v>
      </c>
      <c r="H166" s="175">
        <v>-14523.71</v>
      </c>
      <c r="I166" s="174" t="s">
        <v>2641</v>
      </c>
    </row>
    <row r="167" spans="1:9" x14ac:dyDescent="0.25">
      <c r="A167" s="174">
        <v>574</v>
      </c>
      <c r="B167" s="174" t="s">
        <v>802</v>
      </c>
      <c r="C167" s="175">
        <v>-15133.11</v>
      </c>
      <c r="D167" s="176">
        <v>0</v>
      </c>
      <c r="E167" s="176">
        <v>-311.12</v>
      </c>
      <c r="F167" s="176">
        <v>-311.12</v>
      </c>
      <c r="G167" s="176">
        <v>0</v>
      </c>
      <c r="H167" s="175">
        <v>-15444.23</v>
      </c>
      <c r="I167" s="174" t="s">
        <v>2641</v>
      </c>
    </row>
    <row r="168" spans="1:9" x14ac:dyDescent="0.25">
      <c r="A168" s="174">
        <v>576</v>
      </c>
      <c r="B168" s="174" t="s">
        <v>476</v>
      </c>
      <c r="C168" s="175">
        <v>-88201.38</v>
      </c>
      <c r="D168" s="176">
        <v>-97284.45</v>
      </c>
      <c r="E168" s="176">
        <v>-1540.53</v>
      </c>
      <c r="F168" s="176">
        <v>-98824.98</v>
      </c>
      <c r="G168" s="176">
        <v>41501.82</v>
      </c>
      <c r="H168" s="175">
        <v>-145524.54</v>
      </c>
      <c r="I168" s="174" t="s">
        <v>2641</v>
      </c>
    </row>
    <row r="169" spans="1:9" x14ac:dyDescent="0.25">
      <c r="A169" s="174">
        <v>578</v>
      </c>
      <c r="B169" s="174" t="s">
        <v>803</v>
      </c>
      <c r="C169" s="175">
        <v>-15211.45</v>
      </c>
      <c r="D169" s="176">
        <v>0</v>
      </c>
      <c r="E169" s="176">
        <v>-312.74</v>
      </c>
      <c r="F169" s="176">
        <v>-312.74</v>
      </c>
      <c r="G169" s="176">
        <v>0</v>
      </c>
      <c r="H169" s="175">
        <v>-15524.19</v>
      </c>
      <c r="I169" s="174" t="s">
        <v>2641</v>
      </c>
    </row>
    <row r="170" spans="1:9" x14ac:dyDescent="0.25">
      <c r="A170" s="174">
        <v>579</v>
      </c>
      <c r="B170" s="174" t="s">
        <v>804</v>
      </c>
      <c r="C170" s="175">
        <v>-39786.69</v>
      </c>
      <c r="D170" s="176">
        <v>-15050</v>
      </c>
      <c r="E170" s="176">
        <v>-966.88</v>
      </c>
      <c r="F170" s="176">
        <v>-16016.88</v>
      </c>
      <c r="G170" s="176">
        <v>18177.89</v>
      </c>
      <c r="H170" s="175">
        <v>-37625.68</v>
      </c>
      <c r="I170" s="174" t="s">
        <v>2641</v>
      </c>
    </row>
    <row r="171" spans="1:9" x14ac:dyDescent="0.25">
      <c r="A171" s="174">
        <v>580</v>
      </c>
      <c r="B171" s="174" t="s">
        <v>483</v>
      </c>
      <c r="C171" s="175">
        <v>-45271.360000000001</v>
      </c>
      <c r="D171" s="176">
        <v>-23296.12</v>
      </c>
      <c r="E171" s="176">
        <v>0</v>
      </c>
      <c r="F171" s="176">
        <v>-23296.12</v>
      </c>
      <c r="G171" s="176">
        <v>10000</v>
      </c>
      <c r="H171" s="175">
        <v>-58567.48</v>
      </c>
      <c r="I171" s="174" t="s">
        <v>2641</v>
      </c>
    </row>
    <row r="172" spans="1:9" x14ac:dyDescent="0.25">
      <c r="A172" s="174">
        <v>581</v>
      </c>
      <c r="B172" s="174" t="s">
        <v>805</v>
      </c>
      <c r="C172" s="175">
        <v>-66458.28</v>
      </c>
      <c r="D172" s="176">
        <v>-6734.08</v>
      </c>
      <c r="E172" s="176">
        <v>0</v>
      </c>
      <c r="F172" s="176">
        <v>-6734.08</v>
      </c>
      <c r="G172" s="176">
        <v>0</v>
      </c>
      <c r="H172" s="175">
        <v>-73192.36</v>
      </c>
      <c r="I172" s="174" t="s">
        <v>2641</v>
      </c>
    </row>
    <row r="173" spans="1:9" x14ac:dyDescent="0.25">
      <c r="A173" s="174">
        <v>582</v>
      </c>
      <c r="B173" s="174" t="s">
        <v>488</v>
      </c>
      <c r="C173" s="175">
        <v>15678.46</v>
      </c>
      <c r="D173" s="176">
        <v>0</v>
      </c>
      <c r="E173" s="176">
        <v>0</v>
      </c>
      <c r="F173" s="176">
        <v>0</v>
      </c>
      <c r="G173" s="176">
        <v>0</v>
      </c>
      <c r="H173" s="175">
        <v>15678.46</v>
      </c>
      <c r="I173" s="174" t="s">
        <v>2641</v>
      </c>
    </row>
    <row r="174" spans="1:9" x14ac:dyDescent="0.25">
      <c r="A174" s="174">
        <v>584</v>
      </c>
      <c r="B174" s="174" t="s">
        <v>936</v>
      </c>
      <c r="C174" s="175">
        <v>-33585.800000000003</v>
      </c>
      <c r="D174" s="176">
        <v>0</v>
      </c>
      <c r="E174" s="176">
        <v>0</v>
      </c>
      <c r="F174" s="176">
        <v>0</v>
      </c>
      <c r="G174" s="176">
        <v>0</v>
      </c>
      <c r="H174" s="175">
        <v>-33585.800000000003</v>
      </c>
      <c r="I174" s="174" t="s">
        <v>2641</v>
      </c>
    </row>
    <row r="175" spans="1:9" x14ac:dyDescent="0.25">
      <c r="A175" s="174">
        <v>586</v>
      </c>
      <c r="B175" s="174" t="s">
        <v>935</v>
      </c>
      <c r="C175" s="175">
        <v>-13062.43</v>
      </c>
      <c r="D175" s="176">
        <v>0</v>
      </c>
      <c r="E175" s="176">
        <v>0</v>
      </c>
      <c r="F175" s="176">
        <v>0</v>
      </c>
      <c r="G175" s="176">
        <v>5291.57</v>
      </c>
      <c r="H175" s="175">
        <v>-7770.86</v>
      </c>
      <c r="I175" s="174" t="s">
        <v>2641</v>
      </c>
    </row>
    <row r="176" spans="1:9" x14ac:dyDescent="0.25">
      <c r="A176" s="174">
        <v>587</v>
      </c>
      <c r="B176" s="174" t="s">
        <v>2619</v>
      </c>
      <c r="C176" s="175">
        <v>-1684.48</v>
      </c>
      <c r="D176" s="176">
        <v>1684.48</v>
      </c>
      <c r="E176" s="176">
        <v>0</v>
      </c>
      <c r="F176" s="176">
        <v>1684.48</v>
      </c>
      <c r="G176" s="176">
        <v>0</v>
      </c>
      <c r="H176" s="175">
        <v>0</v>
      </c>
      <c r="I176" s="174" t="s">
        <v>2641</v>
      </c>
    </row>
    <row r="177" spans="1:9" x14ac:dyDescent="0.25">
      <c r="A177" s="174">
        <v>588</v>
      </c>
      <c r="B177" s="174" t="s">
        <v>937</v>
      </c>
      <c r="C177" s="175">
        <v>-3789.11</v>
      </c>
      <c r="D177" s="176">
        <v>0</v>
      </c>
      <c r="E177" s="176">
        <v>0</v>
      </c>
      <c r="F177" s="176">
        <v>0</v>
      </c>
      <c r="G177" s="176">
        <v>2866.85</v>
      </c>
      <c r="H177" s="175">
        <v>-922.26</v>
      </c>
      <c r="I177" s="174" t="s">
        <v>2641</v>
      </c>
    </row>
    <row r="178" spans="1:9" x14ac:dyDescent="0.25">
      <c r="A178" s="174">
        <v>590</v>
      </c>
      <c r="B178" s="174" t="s">
        <v>933</v>
      </c>
      <c r="C178" s="175">
        <v>-20301.150000000001</v>
      </c>
      <c r="D178" s="176">
        <v>0</v>
      </c>
      <c r="E178" s="176">
        <v>0</v>
      </c>
      <c r="F178" s="176">
        <v>0</v>
      </c>
      <c r="G178" s="176">
        <v>8828.15</v>
      </c>
      <c r="H178" s="175">
        <v>-11473</v>
      </c>
      <c r="I178" s="174" t="s">
        <v>2641</v>
      </c>
    </row>
    <row r="179" spans="1:9" x14ac:dyDescent="0.25">
      <c r="A179" s="174">
        <v>592</v>
      </c>
      <c r="B179" s="174" t="s">
        <v>687</v>
      </c>
      <c r="C179" s="175">
        <v>-48016.13</v>
      </c>
      <c r="D179" s="176">
        <v>-60282.64</v>
      </c>
      <c r="E179" s="176">
        <v>-1006.04</v>
      </c>
      <c r="F179" s="176">
        <v>-61288.68</v>
      </c>
      <c r="G179" s="176">
        <v>681.67</v>
      </c>
      <c r="H179" s="175">
        <v>-108623.14</v>
      </c>
      <c r="I179" s="174" t="s">
        <v>2641</v>
      </c>
    </row>
    <row r="180" spans="1:9" x14ac:dyDescent="0.25">
      <c r="A180" s="174">
        <v>594</v>
      </c>
      <c r="B180" s="174" t="s">
        <v>934</v>
      </c>
      <c r="C180" s="175">
        <v>-10712</v>
      </c>
      <c r="D180" s="176">
        <v>0</v>
      </c>
      <c r="E180" s="176">
        <v>0</v>
      </c>
      <c r="F180" s="176">
        <v>0</v>
      </c>
      <c r="G180" s="176">
        <v>0</v>
      </c>
      <c r="H180" s="175">
        <v>-10712</v>
      </c>
      <c r="I180" s="174" t="s">
        <v>2641</v>
      </c>
    </row>
    <row r="181" spans="1:9" x14ac:dyDescent="0.25">
      <c r="A181" s="174">
        <v>595</v>
      </c>
      <c r="B181" s="174" t="s">
        <v>932</v>
      </c>
      <c r="C181" s="175">
        <v>-24208.23</v>
      </c>
      <c r="D181" s="176">
        <v>0</v>
      </c>
      <c r="E181" s="176">
        <v>0</v>
      </c>
      <c r="F181" s="176">
        <v>0</v>
      </c>
      <c r="G181" s="176">
        <v>0</v>
      </c>
      <c r="H181" s="175">
        <v>-24208.23</v>
      </c>
      <c r="I181" s="174" t="s">
        <v>2641</v>
      </c>
    </row>
    <row r="182" spans="1:9" x14ac:dyDescent="0.25">
      <c r="A182" s="174">
        <v>596</v>
      </c>
      <c r="B182" s="174" t="s">
        <v>806</v>
      </c>
      <c r="C182" s="175">
        <v>-136239.10999999999</v>
      </c>
      <c r="D182" s="176">
        <v>-16630.28</v>
      </c>
      <c r="E182" s="176">
        <v>-3051.44</v>
      </c>
      <c r="F182" s="176">
        <v>-19681.72</v>
      </c>
      <c r="G182" s="176">
        <v>985.35</v>
      </c>
      <c r="H182" s="175">
        <v>-154935.48000000001</v>
      </c>
      <c r="I182" s="174" t="s">
        <v>2641</v>
      </c>
    </row>
    <row r="183" spans="1:9" x14ac:dyDescent="0.25">
      <c r="A183" s="174">
        <v>597</v>
      </c>
      <c r="B183" s="174" t="s">
        <v>494</v>
      </c>
      <c r="C183" s="175">
        <v>-12014.15</v>
      </c>
      <c r="D183" s="176">
        <v>-2000</v>
      </c>
      <c r="E183" s="176">
        <v>-247.01</v>
      </c>
      <c r="F183" s="176">
        <v>-2247.0100000000002</v>
      </c>
      <c r="G183" s="176">
        <v>0</v>
      </c>
      <c r="H183" s="175">
        <v>-14261.16</v>
      </c>
      <c r="I183" s="174" t="s">
        <v>2641</v>
      </c>
    </row>
    <row r="184" spans="1:9" x14ac:dyDescent="0.25">
      <c r="A184" s="174">
        <v>598</v>
      </c>
      <c r="B184" s="174" t="s">
        <v>497</v>
      </c>
      <c r="C184" s="175">
        <v>-11218.65</v>
      </c>
      <c r="D184" s="176">
        <v>0</v>
      </c>
      <c r="E184" s="176">
        <v>-245.91</v>
      </c>
      <c r="F184" s="176">
        <v>-245.91</v>
      </c>
      <c r="G184" s="176">
        <v>784.69</v>
      </c>
      <c r="H184" s="175">
        <v>-10679.87</v>
      </c>
      <c r="I184" s="174" t="s">
        <v>2641</v>
      </c>
    </row>
    <row r="185" spans="1:9" x14ac:dyDescent="0.25">
      <c r="A185" s="174">
        <v>599</v>
      </c>
      <c r="B185" s="174" t="s">
        <v>500</v>
      </c>
      <c r="C185" s="175">
        <v>-104495.1</v>
      </c>
      <c r="D185" s="176">
        <v>0</v>
      </c>
      <c r="E185" s="176">
        <v>-2148.36</v>
      </c>
      <c r="F185" s="176">
        <v>-2148.36</v>
      </c>
      <c r="G185" s="176">
        <v>0</v>
      </c>
      <c r="H185" s="175">
        <v>-106643.46</v>
      </c>
      <c r="I185" s="174" t="s">
        <v>2641</v>
      </c>
    </row>
    <row r="186" spans="1:9" x14ac:dyDescent="0.25">
      <c r="A186" s="174">
        <v>601</v>
      </c>
      <c r="B186" s="174" t="s">
        <v>503</v>
      </c>
      <c r="C186" s="175">
        <v>-15958.06</v>
      </c>
      <c r="D186" s="176">
        <v>0</v>
      </c>
      <c r="E186" s="176">
        <v>-328.08</v>
      </c>
      <c r="F186" s="176">
        <v>-328.08</v>
      </c>
      <c r="G186" s="176">
        <v>0</v>
      </c>
      <c r="H186" s="175">
        <v>-16286.14</v>
      </c>
      <c r="I186" s="174" t="s">
        <v>2641</v>
      </c>
    </row>
    <row r="187" spans="1:9" x14ac:dyDescent="0.25">
      <c r="A187" s="174">
        <v>602</v>
      </c>
      <c r="B187" s="174" t="s">
        <v>506</v>
      </c>
      <c r="C187" s="175">
        <v>-10295.89</v>
      </c>
      <c r="D187" s="176">
        <v>-9869.84</v>
      </c>
      <c r="E187" s="176">
        <v>-453.1</v>
      </c>
      <c r="F187" s="176">
        <v>-10322.94</v>
      </c>
      <c r="G187" s="176">
        <v>7524.59</v>
      </c>
      <c r="H187" s="175">
        <v>-13094.24</v>
      </c>
      <c r="I187" s="174" t="s">
        <v>2641</v>
      </c>
    </row>
    <row r="188" spans="1:9" x14ac:dyDescent="0.25">
      <c r="A188" s="174">
        <v>604</v>
      </c>
      <c r="B188" s="174" t="s">
        <v>807</v>
      </c>
      <c r="C188" s="175">
        <v>-2621.98</v>
      </c>
      <c r="D188" s="176">
        <v>0</v>
      </c>
      <c r="E188" s="176">
        <v>-53.89</v>
      </c>
      <c r="F188" s="176">
        <v>-53.89</v>
      </c>
      <c r="G188" s="176">
        <v>-1829.5</v>
      </c>
      <c r="H188" s="175">
        <v>-4505.37</v>
      </c>
      <c r="I188" s="174" t="s">
        <v>2641</v>
      </c>
    </row>
    <row r="189" spans="1:9" x14ac:dyDescent="0.25">
      <c r="A189" s="174">
        <v>606</v>
      </c>
      <c r="B189" s="174" t="s">
        <v>941</v>
      </c>
      <c r="C189" s="175">
        <v>-40000</v>
      </c>
      <c r="D189" s="176">
        <v>0</v>
      </c>
      <c r="E189" s="176">
        <v>0</v>
      </c>
      <c r="F189" s="176">
        <v>0</v>
      </c>
      <c r="G189" s="176">
        <v>0</v>
      </c>
      <c r="H189" s="175">
        <v>-40000</v>
      </c>
      <c r="I189" s="174" t="s">
        <v>2641</v>
      </c>
    </row>
    <row r="190" spans="1:9" x14ac:dyDescent="0.25">
      <c r="A190" s="174">
        <v>607</v>
      </c>
      <c r="B190" s="174" t="s">
        <v>2620</v>
      </c>
      <c r="C190" s="175">
        <v>4449.62</v>
      </c>
      <c r="D190" s="176">
        <v>0</v>
      </c>
      <c r="E190" s="176">
        <v>0</v>
      </c>
      <c r="F190" s="176">
        <v>0</v>
      </c>
      <c r="G190" s="176">
        <v>-4449.62</v>
      </c>
      <c r="H190" s="175">
        <v>0</v>
      </c>
      <c r="I190" s="174" t="s">
        <v>2641</v>
      </c>
    </row>
    <row r="191" spans="1:9" x14ac:dyDescent="0.25">
      <c r="A191" s="174">
        <v>609</v>
      </c>
      <c r="B191" s="174" t="s">
        <v>942</v>
      </c>
      <c r="C191" s="175">
        <v>-3595.19</v>
      </c>
      <c r="D191" s="176">
        <v>0</v>
      </c>
      <c r="E191" s="176">
        <v>0</v>
      </c>
      <c r="F191" s="176">
        <v>0</v>
      </c>
      <c r="G191" s="176">
        <v>690</v>
      </c>
      <c r="H191" s="175">
        <v>-2905.19</v>
      </c>
      <c r="I191" s="174" t="s">
        <v>2641</v>
      </c>
    </row>
    <row r="192" spans="1:9" x14ac:dyDescent="0.25">
      <c r="A192" s="174">
        <v>610</v>
      </c>
      <c r="B192" s="174" t="s">
        <v>808</v>
      </c>
      <c r="C192" s="175">
        <v>-30487.34</v>
      </c>
      <c r="D192" s="176">
        <v>0</v>
      </c>
      <c r="E192" s="176">
        <v>-626.80999999999995</v>
      </c>
      <c r="F192" s="176">
        <v>-626.80999999999995</v>
      </c>
      <c r="G192" s="176">
        <v>0</v>
      </c>
      <c r="H192" s="175">
        <v>-31114.15</v>
      </c>
      <c r="I192" s="174" t="s">
        <v>2641</v>
      </c>
    </row>
    <row r="193" spans="1:9" x14ac:dyDescent="0.25">
      <c r="A193" s="174">
        <v>612</v>
      </c>
      <c r="B193" s="174" t="s">
        <v>939</v>
      </c>
      <c r="C193" s="175">
        <v>4339.9799999999996</v>
      </c>
      <c r="D193" s="176">
        <v>0</v>
      </c>
      <c r="E193" s="176">
        <v>0</v>
      </c>
      <c r="F193" s="176">
        <v>0</v>
      </c>
      <c r="G193" s="176">
        <v>624.04999999999995</v>
      </c>
      <c r="H193" s="175">
        <v>4964.03</v>
      </c>
      <c r="I193" s="174" t="s">
        <v>2641</v>
      </c>
    </row>
    <row r="194" spans="1:9" x14ac:dyDescent="0.25">
      <c r="A194" s="174">
        <v>614</v>
      </c>
      <c r="B194" s="174" t="s">
        <v>938</v>
      </c>
      <c r="C194" s="175">
        <v>-35700</v>
      </c>
      <c r="D194" s="176">
        <v>0</v>
      </c>
      <c r="E194" s="176">
        <v>0</v>
      </c>
      <c r="F194" s="176">
        <v>0</v>
      </c>
      <c r="G194" s="176">
        <v>0</v>
      </c>
      <c r="H194" s="175">
        <v>-35700</v>
      </c>
      <c r="I194" s="174" t="s">
        <v>2641</v>
      </c>
    </row>
    <row r="195" spans="1:9" x14ac:dyDescent="0.25">
      <c r="A195" s="174">
        <v>615</v>
      </c>
      <c r="B195" s="174" t="s">
        <v>809</v>
      </c>
      <c r="C195" s="175">
        <v>-76203</v>
      </c>
      <c r="D195" s="176">
        <v>-1000</v>
      </c>
      <c r="E195" s="176">
        <v>-1400.99</v>
      </c>
      <c r="F195" s="176">
        <v>-2400.9899999999998</v>
      </c>
      <c r="G195" s="176">
        <v>21617.65</v>
      </c>
      <c r="H195" s="175">
        <v>-56986.34</v>
      </c>
      <c r="I195" s="174" t="s">
        <v>2641</v>
      </c>
    </row>
    <row r="196" spans="1:9" x14ac:dyDescent="0.25">
      <c r="A196" s="174">
        <v>616</v>
      </c>
      <c r="B196" s="174" t="s">
        <v>944</v>
      </c>
      <c r="C196" s="175">
        <v>-15300</v>
      </c>
      <c r="D196" s="176">
        <v>0</v>
      </c>
      <c r="E196" s="176">
        <v>0</v>
      </c>
      <c r="F196" s="176">
        <v>0</v>
      </c>
      <c r="G196" s="176">
        <v>3443.78</v>
      </c>
      <c r="H196" s="175">
        <v>-11856.22</v>
      </c>
      <c r="I196" s="174" t="s">
        <v>2641</v>
      </c>
    </row>
    <row r="197" spans="1:9" x14ac:dyDescent="0.25">
      <c r="A197" s="174">
        <v>618</v>
      </c>
      <c r="B197" s="174" t="s">
        <v>940</v>
      </c>
      <c r="C197" s="175">
        <v>-14377</v>
      </c>
      <c r="D197" s="176">
        <v>0</v>
      </c>
      <c r="E197" s="176">
        <v>0</v>
      </c>
      <c r="F197" s="176">
        <v>0</v>
      </c>
      <c r="G197" s="176">
        <v>0</v>
      </c>
      <c r="H197" s="175">
        <v>-14377</v>
      </c>
      <c r="I197" s="174" t="s">
        <v>2641</v>
      </c>
    </row>
    <row r="198" spans="1:9" x14ac:dyDescent="0.25">
      <c r="A198" s="174">
        <v>620</v>
      </c>
      <c r="B198" s="174" t="s">
        <v>943</v>
      </c>
      <c r="C198" s="175">
        <v>-1210</v>
      </c>
      <c r="D198" s="176">
        <v>0</v>
      </c>
      <c r="E198" s="176">
        <v>0</v>
      </c>
      <c r="F198" s="176">
        <v>0</v>
      </c>
      <c r="G198" s="176">
        <v>0</v>
      </c>
      <c r="H198" s="175">
        <v>-1210</v>
      </c>
      <c r="I198" s="174" t="s">
        <v>2641</v>
      </c>
    </row>
    <row r="199" spans="1:9" x14ac:dyDescent="0.25">
      <c r="A199" s="174">
        <v>623</v>
      </c>
      <c r="B199" s="174" t="s">
        <v>2621</v>
      </c>
      <c r="C199" s="175">
        <v>0</v>
      </c>
      <c r="D199" s="176">
        <v>0</v>
      </c>
      <c r="E199" s="176">
        <v>0</v>
      </c>
      <c r="F199" s="176">
        <v>0</v>
      </c>
      <c r="G199" s="176">
        <v>188.95</v>
      </c>
      <c r="H199" s="175">
        <v>188.95</v>
      </c>
      <c r="I199" s="174" t="s">
        <v>2641</v>
      </c>
    </row>
    <row r="200" spans="1:9" x14ac:dyDescent="0.25">
      <c r="A200" s="174">
        <v>624</v>
      </c>
      <c r="B200" s="174" t="s">
        <v>514</v>
      </c>
      <c r="C200" s="175">
        <v>-79126.350000000006</v>
      </c>
      <c r="D200" s="176">
        <v>0</v>
      </c>
      <c r="E200" s="176">
        <v>-1626.79</v>
      </c>
      <c r="F200" s="176">
        <v>-1626.79</v>
      </c>
      <c r="G200" s="176">
        <v>18373.2</v>
      </c>
      <c r="H200" s="175">
        <v>-62379.94</v>
      </c>
      <c r="I200" s="174" t="s">
        <v>2641</v>
      </c>
    </row>
    <row r="201" spans="1:9" x14ac:dyDescent="0.25">
      <c r="A201" s="174">
        <v>625</v>
      </c>
      <c r="B201" s="174" t="s">
        <v>810</v>
      </c>
      <c r="C201" s="175">
        <v>-80645.94</v>
      </c>
      <c r="D201" s="176">
        <v>0</v>
      </c>
      <c r="E201" s="176">
        <v>-1658.03</v>
      </c>
      <c r="F201" s="176">
        <v>-1658.03</v>
      </c>
      <c r="G201" s="176">
        <v>0</v>
      </c>
      <c r="H201" s="175">
        <v>-82303.97</v>
      </c>
      <c r="I201" s="174" t="s">
        <v>2641</v>
      </c>
    </row>
    <row r="202" spans="1:9" x14ac:dyDescent="0.25">
      <c r="A202" s="174">
        <v>629</v>
      </c>
      <c r="B202" s="174" t="s">
        <v>688</v>
      </c>
      <c r="C202" s="175">
        <v>-70644.7</v>
      </c>
      <c r="D202" s="176">
        <v>-34490.86</v>
      </c>
      <c r="E202" s="176">
        <v>-1285.45</v>
      </c>
      <c r="F202" s="176">
        <v>-35776.31</v>
      </c>
      <c r="G202" s="176">
        <v>37843.120000000003</v>
      </c>
      <c r="H202" s="175">
        <v>-68577.89</v>
      </c>
      <c r="I202" s="174" t="s">
        <v>2641</v>
      </c>
    </row>
    <row r="203" spans="1:9" x14ac:dyDescent="0.25">
      <c r="A203" s="174">
        <v>630</v>
      </c>
      <c r="B203" s="174" t="s">
        <v>689</v>
      </c>
      <c r="C203" s="175">
        <v>-29512.55</v>
      </c>
      <c r="D203" s="176">
        <v>-560</v>
      </c>
      <c r="E203" s="176">
        <v>-616.65</v>
      </c>
      <c r="F203" s="176">
        <v>-1176.6500000000001</v>
      </c>
      <c r="G203" s="176">
        <v>289.75</v>
      </c>
      <c r="H203" s="175">
        <v>-30399.45</v>
      </c>
      <c r="I203" s="174" t="s">
        <v>2641</v>
      </c>
    </row>
    <row r="204" spans="1:9" x14ac:dyDescent="0.25">
      <c r="A204" s="174">
        <v>631</v>
      </c>
      <c r="B204" s="174" t="s">
        <v>811</v>
      </c>
      <c r="C204" s="175">
        <v>-51626.55</v>
      </c>
      <c r="D204" s="176">
        <v>0</v>
      </c>
      <c r="E204" s="176">
        <v>-551.08000000000004</v>
      </c>
      <c r="F204" s="176">
        <v>-551.08000000000004</v>
      </c>
      <c r="G204" s="176">
        <v>62076.58</v>
      </c>
      <c r="H204" s="175">
        <v>9898.9500000000007</v>
      </c>
      <c r="I204" s="174" t="s">
        <v>2641</v>
      </c>
    </row>
    <row r="205" spans="1:9" x14ac:dyDescent="0.25">
      <c r="A205" s="174">
        <v>637</v>
      </c>
      <c r="B205" s="174" t="s">
        <v>812</v>
      </c>
      <c r="C205" s="175">
        <v>-15592.33</v>
      </c>
      <c r="D205" s="176">
        <v>0</v>
      </c>
      <c r="E205" s="176">
        <v>-227.65</v>
      </c>
      <c r="F205" s="176">
        <v>-227.65</v>
      </c>
      <c r="G205" s="176">
        <v>4766.75</v>
      </c>
      <c r="H205" s="175">
        <v>-11053.23</v>
      </c>
      <c r="I205" s="174" t="s">
        <v>2641</v>
      </c>
    </row>
    <row r="206" spans="1:9" x14ac:dyDescent="0.25">
      <c r="A206" s="174">
        <v>638</v>
      </c>
      <c r="B206" s="174" t="s">
        <v>528</v>
      </c>
      <c r="C206" s="175">
        <v>-19747.78</v>
      </c>
      <c r="D206" s="176">
        <v>-3435.19</v>
      </c>
      <c r="E206" s="176">
        <v>-406.09</v>
      </c>
      <c r="F206" s="176">
        <v>-3841.28</v>
      </c>
      <c r="G206" s="176">
        <v>7554.36</v>
      </c>
      <c r="H206" s="175">
        <v>-16034.7</v>
      </c>
      <c r="I206" s="174" t="s">
        <v>2641</v>
      </c>
    </row>
    <row r="207" spans="1:9" x14ac:dyDescent="0.25">
      <c r="A207" s="174">
        <v>640</v>
      </c>
      <c r="B207" s="174" t="s">
        <v>813</v>
      </c>
      <c r="C207" s="175">
        <v>-93206.02</v>
      </c>
      <c r="D207" s="176">
        <v>-66948.42</v>
      </c>
      <c r="E207" s="176">
        <v>-1542.11</v>
      </c>
      <c r="F207" s="176">
        <v>-68490.53</v>
      </c>
      <c r="G207" s="176">
        <v>43662.51</v>
      </c>
      <c r="H207" s="175">
        <v>-118034.04</v>
      </c>
      <c r="I207" s="174" t="s">
        <v>2641</v>
      </c>
    </row>
    <row r="208" spans="1:9" x14ac:dyDescent="0.25">
      <c r="A208" s="174">
        <v>642</v>
      </c>
      <c r="B208" s="174" t="s">
        <v>814</v>
      </c>
      <c r="C208" s="175">
        <v>-4099.43</v>
      </c>
      <c r="D208" s="176">
        <v>0</v>
      </c>
      <c r="E208" s="176">
        <v>-78.89</v>
      </c>
      <c r="F208" s="176">
        <v>-78.89</v>
      </c>
      <c r="G208" s="176">
        <v>1067.69</v>
      </c>
      <c r="H208" s="175">
        <v>-3110.63</v>
      </c>
      <c r="I208" s="174" t="s">
        <v>2641</v>
      </c>
    </row>
    <row r="209" spans="1:9" x14ac:dyDescent="0.25">
      <c r="A209" s="174">
        <v>647</v>
      </c>
      <c r="B209" s="174" t="s">
        <v>2622</v>
      </c>
      <c r="C209" s="175">
        <v>13100.66</v>
      </c>
      <c r="D209" s="176">
        <v>-13100.66</v>
      </c>
      <c r="E209" s="176">
        <v>0</v>
      </c>
      <c r="F209" s="176">
        <v>-13100.66</v>
      </c>
      <c r="G209" s="176">
        <v>0</v>
      </c>
      <c r="H209" s="175">
        <v>0</v>
      </c>
      <c r="I209" s="174" t="s">
        <v>2641</v>
      </c>
    </row>
    <row r="210" spans="1:9" x14ac:dyDescent="0.25">
      <c r="A210" s="174">
        <v>658</v>
      </c>
      <c r="B210" s="174" t="s">
        <v>536</v>
      </c>
      <c r="C210" s="175">
        <v>-27800.23</v>
      </c>
      <c r="D210" s="176">
        <v>0</v>
      </c>
      <c r="E210" s="176">
        <v>-111.12</v>
      </c>
      <c r="F210" s="176">
        <v>-111.12</v>
      </c>
      <c r="G210" s="176">
        <v>50303.18</v>
      </c>
      <c r="H210" s="175">
        <v>22391.83</v>
      </c>
      <c r="I210" s="174" t="s">
        <v>2641</v>
      </c>
    </row>
    <row r="211" spans="1:9" x14ac:dyDescent="0.25">
      <c r="A211" s="174">
        <v>662</v>
      </c>
      <c r="B211" s="174" t="s">
        <v>815</v>
      </c>
      <c r="C211" s="175">
        <v>-463947.88</v>
      </c>
      <c r="D211" s="176">
        <v>0</v>
      </c>
      <c r="E211" s="176">
        <v>-9538.4599999999991</v>
      </c>
      <c r="F211" s="176">
        <v>-9538.4599999999991</v>
      </c>
      <c r="G211" s="176">
        <v>3558.67</v>
      </c>
      <c r="H211" s="175">
        <v>-469927.67</v>
      </c>
      <c r="I211" s="174" t="s">
        <v>2641</v>
      </c>
    </row>
    <row r="212" spans="1:9" x14ac:dyDescent="0.25">
      <c r="A212" s="174">
        <v>665</v>
      </c>
      <c r="B212" s="174" t="s">
        <v>947</v>
      </c>
      <c r="C212" s="175">
        <v>-25544.799999999999</v>
      </c>
      <c r="D212" s="176">
        <v>0</v>
      </c>
      <c r="E212" s="176">
        <v>0</v>
      </c>
      <c r="F212" s="176">
        <v>0</v>
      </c>
      <c r="G212" s="176">
        <v>0</v>
      </c>
      <c r="H212" s="175">
        <v>-25544.799999999999</v>
      </c>
      <c r="I212" s="174" t="s">
        <v>2641</v>
      </c>
    </row>
    <row r="213" spans="1:9" x14ac:dyDescent="0.25">
      <c r="A213" s="174">
        <v>666</v>
      </c>
      <c r="B213" s="174" t="s">
        <v>951</v>
      </c>
      <c r="C213" s="175">
        <v>-40000</v>
      </c>
      <c r="D213" s="176">
        <v>-1684.48</v>
      </c>
      <c r="E213" s="176">
        <v>0</v>
      </c>
      <c r="F213" s="176">
        <v>-1684.48</v>
      </c>
      <c r="G213" s="176">
        <v>1500</v>
      </c>
      <c r="H213" s="175">
        <v>-40184.480000000003</v>
      </c>
      <c r="I213" s="174" t="s">
        <v>2641</v>
      </c>
    </row>
    <row r="214" spans="1:9" x14ac:dyDescent="0.25">
      <c r="A214" s="174">
        <v>667</v>
      </c>
      <c r="B214" s="174" t="s">
        <v>950</v>
      </c>
      <c r="C214" s="175">
        <v>-34726.239999999998</v>
      </c>
      <c r="D214" s="176">
        <v>19917.2</v>
      </c>
      <c r="E214" s="176">
        <v>0</v>
      </c>
      <c r="F214" s="176">
        <v>19917.2</v>
      </c>
      <c r="G214" s="176">
        <v>3876.91</v>
      </c>
      <c r="H214" s="175">
        <v>-10932.13</v>
      </c>
      <c r="I214" s="174" t="s">
        <v>2641</v>
      </c>
    </row>
    <row r="215" spans="1:9" x14ac:dyDescent="0.25">
      <c r="A215" s="174">
        <v>668</v>
      </c>
      <c r="B215" s="174" t="s">
        <v>948</v>
      </c>
      <c r="C215" s="175">
        <v>-4735</v>
      </c>
      <c r="D215" s="176">
        <v>0</v>
      </c>
      <c r="E215" s="176">
        <v>0</v>
      </c>
      <c r="F215" s="176">
        <v>0</v>
      </c>
      <c r="G215" s="176">
        <v>1954.51</v>
      </c>
      <c r="H215" s="175">
        <v>-2780.49</v>
      </c>
      <c r="I215" s="174" t="s">
        <v>2641</v>
      </c>
    </row>
    <row r="216" spans="1:9" x14ac:dyDescent="0.25">
      <c r="A216" s="174">
        <v>669</v>
      </c>
      <c r="B216" s="174" t="s">
        <v>953</v>
      </c>
      <c r="C216" s="175">
        <v>-39970</v>
      </c>
      <c r="D216" s="176">
        <v>0</v>
      </c>
      <c r="E216" s="176">
        <v>0</v>
      </c>
      <c r="F216" s="176">
        <v>0</v>
      </c>
      <c r="G216" s="176">
        <v>4424.6000000000004</v>
      </c>
      <c r="H216" s="175">
        <v>-35545.4</v>
      </c>
      <c r="I216" s="174" t="s">
        <v>2641</v>
      </c>
    </row>
    <row r="217" spans="1:9" x14ac:dyDescent="0.25">
      <c r="A217" s="174">
        <v>670</v>
      </c>
      <c r="B217" s="174" t="s">
        <v>952</v>
      </c>
      <c r="C217" s="175">
        <v>-35358</v>
      </c>
      <c r="D217" s="176">
        <v>0</v>
      </c>
      <c r="E217" s="176">
        <v>0</v>
      </c>
      <c r="F217" s="176">
        <v>0</v>
      </c>
      <c r="G217" s="176">
        <v>0</v>
      </c>
      <c r="H217" s="175">
        <v>-35358</v>
      </c>
      <c r="I217" s="174" t="s">
        <v>2641</v>
      </c>
    </row>
    <row r="218" spans="1:9" x14ac:dyDescent="0.25">
      <c r="A218" s="174">
        <v>671</v>
      </c>
      <c r="B218" s="174" t="s">
        <v>949</v>
      </c>
      <c r="C218" s="175">
        <v>-40000</v>
      </c>
      <c r="D218" s="176">
        <v>0</v>
      </c>
      <c r="E218" s="176">
        <v>0</v>
      </c>
      <c r="F218" s="176">
        <v>0</v>
      </c>
      <c r="G218" s="176">
        <v>0</v>
      </c>
      <c r="H218" s="175">
        <v>-40000</v>
      </c>
      <c r="I218" s="174" t="s">
        <v>2641</v>
      </c>
    </row>
    <row r="219" spans="1:9" x14ac:dyDescent="0.25">
      <c r="A219" s="174">
        <v>672</v>
      </c>
      <c r="B219" s="174" t="s">
        <v>946</v>
      </c>
      <c r="C219" s="175">
        <v>-39660</v>
      </c>
      <c r="D219" s="176">
        <v>0</v>
      </c>
      <c r="E219" s="176">
        <v>0</v>
      </c>
      <c r="F219" s="176">
        <v>0</v>
      </c>
      <c r="G219" s="176">
        <v>3351.5</v>
      </c>
      <c r="H219" s="175">
        <v>-36308.5</v>
      </c>
      <c r="I219" s="174" t="s">
        <v>2641</v>
      </c>
    </row>
    <row r="220" spans="1:9" x14ac:dyDescent="0.25">
      <c r="A220" s="174">
        <v>673</v>
      </c>
      <c r="B220" s="174" t="s">
        <v>945</v>
      </c>
      <c r="C220" s="175">
        <v>-40000</v>
      </c>
      <c r="D220" s="176">
        <v>0</v>
      </c>
      <c r="E220" s="176">
        <v>0</v>
      </c>
      <c r="F220" s="176">
        <v>0</v>
      </c>
      <c r="G220" s="176">
        <v>11992.48</v>
      </c>
      <c r="H220" s="175">
        <v>-28007.52</v>
      </c>
      <c r="I220" s="174" t="s">
        <v>2641</v>
      </c>
    </row>
    <row r="221" spans="1:9" x14ac:dyDescent="0.25">
      <c r="A221" s="174">
        <v>674</v>
      </c>
      <c r="B221" s="174" t="s">
        <v>690</v>
      </c>
      <c r="C221" s="175">
        <v>-22105</v>
      </c>
      <c r="D221" s="176">
        <v>0</v>
      </c>
      <c r="E221" s="176">
        <v>0</v>
      </c>
      <c r="F221" s="176">
        <v>0</v>
      </c>
      <c r="G221" s="176">
        <v>0</v>
      </c>
      <c r="H221" s="175">
        <v>-22105</v>
      </c>
      <c r="I221" s="174" t="s">
        <v>2641</v>
      </c>
    </row>
    <row r="222" spans="1:9" x14ac:dyDescent="0.25">
      <c r="A222" s="174">
        <v>675</v>
      </c>
      <c r="B222" s="174" t="s">
        <v>816</v>
      </c>
      <c r="D222" s="176">
        <v>-20000</v>
      </c>
      <c r="E222" s="176">
        <v>-411.17</v>
      </c>
      <c r="F222" s="176">
        <v>-20411.169999999998</v>
      </c>
      <c r="G222" s="176">
        <v>0</v>
      </c>
      <c r="H222" s="175">
        <v>-20411.169999999998</v>
      </c>
      <c r="I222" s="174" t="s">
        <v>2641</v>
      </c>
    </row>
    <row r="223" spans="1:9" x14ac:dyDescent="0.25">
      <c r="A223" s="174">
        <v>676</v>
      </c>
      <c r="B223" s="174" t="s">
        <v>691</v>
      </c>
      <c r="C223" s="175">
        <v>-9245.07</v>
      </c>
      <c r="D223" s="176">
        <v>0</v>
      </c>
      <c r="E223" s="176">
        <v>-190.08</v>
      </c>
      <c r="F223" s="176">
        <v>-190.08</v>
      </c>
      <c r="G223" s="176">
        <v>0</v>
      </c>
      <c r="H223" s="175">
        <v>-9435.15</v>
      </c>
      <c r="I223" s="174" t="s">
        <v>2641</v>
      </c>
    </row>
    <row r="224" spans="1:9" x14ac:dyDescent="0.25">
      <c r="A224" s="174">
        <v>680</v>
      </c>
      <c r="B224" s="174" t="s">
        <v>2623</v>
      </c>
      <c r="C224" s="175">
        <v>-416110.74</v>
      </c>
      <c r="D224" s="176">
        <v>0</v>
      </c>
      <c r="E224" s="176">
        <v>2319331.94</v>
      </c>
      <c r="F224" s="176">
        <v>2319331.94</v>
      </c>
      <c r="G224" s="176">
        <v>0</v>
      </c>
      <c r="H224" s="175">
        <v>1903221.2</v>
      </c>
      <c r="I224" s="174" t="s">
        <v>2641</v>
      </c>
    </row>
    <row r="225" spans="1:256" x14ac:dyDescent="0.25">
      <c r="A225" s="174">
        <v>681</v>
      </c>
      <c r="B225" s="174" t="s">
        <v>919</v>
      </c>
      <c r="C225" s="175">
        <v>537396.79</v>
      </c>
      <c r="D225" s="176">
        <v>0</v>
      </c>
      <c r="E225" s="176">
        <v>0</v>
      </c>
      <c r="F225" s="176">
        <v>0</v>
      </c>
      <c r="G225" s="176">
        <v>0</v>
      </c>
      <c r="H225" s="175">
        <v>537396.79</v>
      </c>
      <c r="I225" s="174" t="s">
        <v>2641</v>
      </c>
    </row>
    <row r="226" spans="1:256" x14ac:dyDescent="0.25">
      <c r="A226" s="174">
        <v>682</v>
      </c>
      <c r="B226" s="174" t="s">
        <v>920</v>
      </c>
      <c r="C226" s="175">
        <v>33.46</v>
      </c>
      <c r="D226" s="176">
        <v>0</v>
      </c>
      <c r="E226" s="176">
        <v>0</v>
      </c>
      <c r="F226" s="176">
        <v>0</v>
      </c>
      <c r="G226" s="176">
        <v>0</v>
      </c>
      <c r="H226" s="175">
        <v>33.46</v>
      </c>
      <c r="I226" s="174" t="s">
        <v>2641</v>
      </c>
    </row>
    <row r="227" spans="1:256" x14ac:dyDescent="0.25">
      <c r="A227" s="174">
        <v>684</v>
      </c>
      <c r="B227" s="174" t="s">
        <v>817</v>
      </c>
      <c r="D227" s="176">
        <v>-20000</v>
      </c>
      <c r="E227" s="176">
        <v>0</v>
      </c>
      <c r="F227" s="176">
        <v>-20000</v>
      </c>
      <c r="G227" s="176">
        <v>0</v>
      </c>
      <c r="H227" s="175">
        <v>-20000</v>
      </c>
      <c r="I227" s="174" t="s">
        <v>2641</v>
      </c>
    </row>
    <row r="228" spans="1:256" x14ac:dyDescent="0.25">
      <c r="A228" s="174">
        <v>685</v>
      </c>
      <c r="B228" s="174" t="s">
        <v>692</v>
      </c>
      <c r="D228" s="176">
        <v>-10000</v>
      </c>
      <c r="E228" s="176">
        <v>0</v>
      </c>
      <c r="F228" s="176">
        <v>-10000</v>
      </c>
      <c r="G228" s="176">
        <v>0</v>
      </c>
      <c r="H228" s="175">
        <v>-10000</v>
      </c>
      <c r="I228" s="174" t="s">
        <v>2641</v>
      </c>
    </row>
    <row r="229" spans="1:256" x14ac:dyDescent="0.25">
      <c r="A229" s="174">
        <v>688</v>
      </c>
      <c r="B229" s="174" t="s">
        <v>818</v>
      </c>
      <c r="D229" s="176">
        <v>-10000</v>
      </c>
      <c r="E229" s="176">
        <v>0</v>
      </c>
      <c r="F229" s="176">
        <v>-10000</v>
      </c>
      <c r="G229" s="176">
        <v>0</v>
      </c>
      <c r="H229" s="175">
        <v>-10000</v>
      </c>
      <c r="I229" s="174" t="s">
        <v>2641</v>
      </c>
    </row>
    <row r="230" spans="1:256" x14ac:dyDescent="0.25">
      <c r="A230" s="174">
        <v>700</v>
      </c>
      <c r="B230" s="174" t="s">
        <v>819</v>
      </c>
      <c r="C230" s="175">
        <v>-335461.90999999997</v>
      </c>
      <c r="D230" s="176">
        <v>-316565.44</v>
      </c>
      <c r="E230" s="176">
        <v>-24124.21</v>
      </c>
      <c r="F230" s="176">
        <v>-340689.65</v>
      </c>
      <c r="G230" s="176">
        <v>113260</v>
      </c>
      <c r="H230" s="175">
        <v>-562891.56000000006</v>
      </c>
      <c r="I230" s="174" t="s">
        <v>2641</v>
      </c>
    </row>
    <row r="231" spans="1:256" x14ac:dyDescent="0.25">
      <c r="A231" s="174">
        <v>707</v>
      </c>
      <c r="B231" s="174" t="s">
        <v>921</v>
      </c>
      <c r="C231" s="175">
        <v>-15659.94</v>
      </c>
      <c r="D231" s="176">
        <v>0</v>
      </c>
      <c r="E231" s="176">
        <v>0</v>
      </c>
      <c r="F231" s="176">
        <v>0</v>
      </c>
      <c r="G231" s="176">
        <v>0</v>
      </c>
      <c r="H231" s="175">
        <v>-15659.94</v>
      </c>
      <c r="I231" s="174" t="s">
        <v>2641</v>
      </c>
    </row>
    <row r="232" spans="1:256" x14ac:dyDescent="0.25">
      <c r="A232" s="174">
        <v>731</v>
      </c>
      <c r="B232" s="174" t="s">
        <v>820</v>
      </c>
      <c r="C232" s="175">
        <v>-119496.46</v>
      </c>
      <c r="D232" s="176">
        <v>-300</v>
      </c>
      <c r="E232" s="176">
        <v>-2456.77</v>
      </c>
      <c r="F232" s="176">
        <v>-2756.77</v>
      </c>
      <c r="G232" s="176">
        <v>0</v>
      </c>
      <c r="H232" s="175">
        <v>-122253.23</v>
      </c>
      <c r="I232" s="174" t="s">
        <v>2641</v>
      </c>
    </row>
    <row r="233" spans="1:256" x14ac:dyDescent="0.25">
      <c r="A233" s="174">
        <v>777</v>
      </c>
      <c r="B233" s="174" t="s">
        <v>821</v>
      </c>
      <c r="C233" s="175">
        <v>-138962.51</v>
      </c>
      <c r="D233" s="176">
        <v>-1004.61</v>
      </c>
      <c r="E233" s="176">
        <v>-9489.3799999999992</v>
      </c>
      <c r="F233" s="176">
        <v>-10493.99</v>
      </c>
      <c r="G233" s="176">
        <v>0</v>
      </c>
      <c r="H233" s="175">
        <v>-149456.5</v>
      </c>
      <c r="I233" s="174" t="s">
        <v>2641</v>
      </c>
    </row>
    <row r="234" spans="1:256" x14ac:dyDescent="0.25">
      <c r="A234" s="174">
        <v>778</v>
      </c>
      <c r="B234" s="174" t="s">
        <v>822</v>
      </c>
      <c r="C234" s="175">
        <v>-42776.76</v>
      </c>
      <c r="D234" s="176">
        <v>0</v>
      </c>
      <c r="E234" s="176">
        <v>-3933.77</v>
      </c>
      <c r="F234" s="176">
        <v>-3933.77</v>
      </c>
      <c r="G234" s="176">
        <v>0</v>
      </c>
      <c r="H234" s="175">
        <v>-46710.53</v>
      </c>
      <c r="I234" s="174" t="s">
        <v>2641</v>
      </c>
    </row>
    <row r="235" spans="1:256" x14ac:dyDescent="0.25">
      <c r="A235" s="174">
        <v>801</v>
      </c>
      <c r="B235" s="174" t="s">
        <v>958</v>
      </c>
      <c r="C235" s="175">
        <v>-4461142</v>
      </c>
      <c r="D235" s="176">
        <v>0</v>
      </c>
      <c r="E235" s="176">
        <v>0</v>
      </c>
      <c r="F235" s="176">
        <v>0</v>
      </c>
      <c r="G235" s="176">
        <v>0</v>
      </c>
      <c r="H235" s="175">
        <v>-4461142</v>
      </c>
      <c r="I235" s="174" t="s">
        <v>1001</v>
      </c>
      <c r="J235" s="174" t="s">
        <v>2640</v>
      </c>
      <c r="K235" s="175"/>
      <c r="L235" s="176"/>
      <c r="M235" s="176"/>
      <c r="N235" s="176"/>
      <c r="O235" s="176"/>
      <c r="P235" s="175"/>
      <c r="S235" s="175"/>
      <c r="T235" s="176"/>
      <c r="U235" s="176"/>
      <c r="V235" s="176"/>
      <c r="W235" s="176"/>
      <c r="X235" s="175"/>
      <c r="AA235" s="175"/>
      <c r="AB235" s="176"/>
      <c r="AC235" s="176"/>
      <c r="AD235" s="176"/>
      <c r="AE235" s="176"/>
      <c r="AF235" s="175"/>
      <c r="AI235" s="175"/>
      <c r="AJ235" s="176"/>
      <c r="AK235" s="176"/>
      <c r="AL235" s="176"/>
      <c r="AM235" s="176"/>
      <c r="AN235" s="175"/>
      <c r="AQ235" s="175"/>
      <c r="AR235" s="176"/>
      <c r="AS235" s="176"/>
      <c r="AT235" s="176"/>
      <c r="AU235" s="176"/>
      <c r="AV235" s="175"/>
      <c r="AY235" s="175"/>
      <c r="AZ235" s="176"/>
      <c r="BA235" s="176"/>
      <c r="BB235" s="176"/>
      <c r="BC235" s="176"/>
      <c r="BD235" s="175"/>
      <c r="BG235" s="175"/>
      <c r="BH235" s="176"/>
      <c r="BI235" s="176"/>
      <c r="BJ235" s="176"/>
      <c r="BK235" s="176"/>
      <c r="BL235" s="175"/>
      <c r="BO235" s="175"/>
      <c r="BP235" s="176"/>
      <c r="BQ235" s="176"/>
      <c r="BR235" s="176"/>
      <c r="BS235" s="176"/>
      <c r="BT235" s="175"/>
      <c r="BW235" s="175"/>
      <c r="BX235" s="176"/>
      <c r="BY235" s="176"/>
      <c r="BZ235" s="176"/>
      <c r="CA235" s="176"/>
      <c r="CB235" s="175"/>
      <c r="CE235" s="175"/>
      <c r="CF235" s="176"/>
      <c r="CG235" s="176"/>
      <c r="CH235" s="176"/>
      <c r="CI235" s="176"/>
      <c r="CJ235" s="175"/>
      <c r="CM235" s="175"/>
      <c r="CN235" s="176"/>
      <c r="CO235" s="176"/>
      <c r="CP235" s="176"/>
      <c r="CQ235" s="176"/>
      <c r="CR235" s="175"/>
      <c r="CU235" s="175"/>
      <c r="CV235" s="176"/>
      <c r="CW235" s="176"/>
      <c r="CX235" s="176"/>
      <c r="CY235" s="176"/>
      <c r="CZ235" s="175"/>
      <c r="DC235" s="175"/>
      <c r="DD235" s="176"/>
      <c r="DE235" s="176"/>
      <c r="DF235" s="176"/>
      <c r="DG235" s="176"/>
      <c r="DH235" s="175"/>
      <c r="DK235" s="175"/>
      <c r="DL235" s="176"/>
      <c r="DM235" s="176"/>
      <c r="DN235" s="176"/>
      <c r="DO235" s="176"/>
      <c r="DP235" s="175"/>
      <c r="DS235" s="175"/>
      <c r="DT235" s="176"/>
      <c r="DU235" s="176"/>
      <c r="DV235" s="176"/>
      <c r="DW235" s="176"/>
      <c r="DX235" s="175"/>
      <c r="EA235" s="175"/>
      <c r="EB235" s="176"/>
      <c r="EC235" s="176"/>
      <c r="ED235" s="176"/>
      <c r="EE235" s="176"/>
      <c r="EF235" s="175"/>
      <c r="EI235" s="175"/>
      <c r="EJ235" s="176"/>
      <c r="EK235" s="176"/>
      <c r="EL235" s="176"/>
      <c r="EM235" s="176"/>
      <c r="EN235" s="175"/>
      <c r="EQ235" s="175"/>
      <c r="ER235" s="176"/>
      <c r="ES235" s="176"/>
      <c r="ET235" s="176"/>
      <c r="EU235" s="176"/>
      <c r="EV235" s="175"/>
      <c r="EY235" s="175"/>
      <c r="EZ235" s="176"/>
      <c r="FA235" s="176"/>
      <c r="FB235" s="176"/>
      <c r="FC235" s="176"/>
      <c r="FD235" s="175"/>
      <c r="FG235" s="175"/>
      <c r="FH235" s="176"/>
      <c r="FI235" s="176"/>
      <c r="FJ235" s="176"/>
      <c r="FK235" s="176"/>
      <c r="FL235" s="175"/>
      <c r="FO235" s="175"/>
      <c r="FP235" s="176"/>
      <c r="FQ235" s="176"/>
      <c r="FR235" s="176"/>
      <c r="FS235" s="176"/>
      <c r="FT235" s="175"/>
      <c r="FW235" s="175"/>
      <c r="FX235" s="176"/>
      <c r="FY235" s="176"/>
      <c r="FZ235" s="176"/>
      <c r="GA235" s="176"/>
      <c r="GB235" s="175"/>
      <c r="GE235" s="175"/>
      <c r="GF235" s="176"/>
      <c r="GG235" s="176"/>
      <c r="GH235" s="176"/>
      <c r="GI235" s="176"/>
      <c r="GJ235" s="175"/>
      <c r="GM235" s="175"/>
      <c r="GN235" s="176"/>
      <c r="GO235" s="176"/>
      <c r="GP235" s="176"/>
      <c r="GQ235" s="176"/>
      <c r="GR235" s="175"/>
      <c r="GU235" s="175"/>
      <c r="GV235" s="176"/>
      <c r="GW235" s="176"/>
      <c r="GX235" s="176"/>
      <c r="GY235" s="176"/>
      <c r="GZ235" s="175"/>
      <c r="HC235" s="175"/>
      <c r="HD235" s="176"/>
      <c r="HE235" s="176"/>
      <c r="HF235" s="176"/>
      <c r="HG235" s="176"/>
      <c r="HH235" s="175"/>
      <c r="HK235" s="175"/>
      <c r="HL235" s="176"/>
      <c r="HM235" s="176"/>
      <c r="HN235" s="176"/>
      <c r="HO235" s="176"/>
      <c r="HP235" s="175"/>
      <c r="HS235" s="175"/>
      <c r="HT235" s="176"/>
      <c r="HU235" s="176"/>
      <c r="HV235" s="176"/>
      <c r="HW235" s="176"/>
      <c r="HX235" s="175"/>
      <c r="IA235" s="175"/>
      <c r="IB235" s="176"/>
      <c r="IC235" s="176"/>
      <c r="ID235" s="176"/>
      <c r="IE235" s="176"/>
      <c r="IF235" s="175"/>
      <c r="II235" s="175"/>
      <c r="IJ235" s="176"/>
      <c r="IK235" s="176"/>
      <c r="IL235" s="176"/>
      <c r="IM235" s="176"/>
      <c r="IN235" s="175"/>
      <c r="IQ235" s="175"/>
      <c r="IR235" s="176"/>
      <c r="IS235" s="176"/>
      <c r="IT235" s="176"/>
      <c r="IU235" s="176"/>
      <c r="IV235" s="175"/>
    </row>
    <row r="236" spans="1:256" x14ac:dyDescent="0.25">
      <c r="A236" s="174">
        <v>802</v>
      </c>
      <c r="B236" s="174" t="s">
        <v>959</v>
      </c>
      <c r="C236" s="175">
        <v>-6129.92</v>
      </c>
      <c r="D236" s="176">
        <v>0</v>
      </c>
      <c r="E236" s="176">
        <v>0</v>
      </c>
      <c r="F236" s="176">
        <v>0</v>
      </c>
      <c r="G236" s="176">
        <v>0</v>
      </c>
      <c r="H236" s="175">
        <v>-6129.92</v>
      </c>
      <c r="I236" s="174" t="s">
        <v>1001</v>
      </c>
      <c r="K236" s="175"/>
      <c r="L236" s="176"/>
      <c r="M236" s="176"/>
      <c r="N236" s="176"/>
      <c r="O236" s="176"/>
      <c r="P236" s="175"/>
      <c r="S236" s="175"/>
      <c r="T236" s="176"/>
      <c r="U236" s="176"/>
      <c r="V236" s="176"/>
      <c r="W236" s="176"/>
      <c r="X236" s="175"/>
      <c r="AA236" s="175"/>
      <c r="AB236" s="176"/>
      <c r="AC236" s="176"/>
      <c r="AD236" s="176"/>
      <c r="AE236" s="176"/>
      <c r="AF236" s="175"/>
      <c r="AI236" s="175"/>
      <c r="AJ236" s="176"/>
      <c r="AK236" s="176"/>
      <c r="AL236" s="176"/>
      <c r="AM236" s="176"/>
      <c r="AN236" s="175"/>
      <c r="AQ236" s="175"/>
      <c r="AR236" s="176"/>
      <c r="AS236" s="176"/>
      <c r="AT236" s="176"/>
      <c r="AU236" s="176"/>
      <c r="AV236" s="175"/>
      <c r="AY236" s="175"/>
      <c r="AZ236" s="176"/>
      <c r="BA236" s="176"/>
      <c r="BB236" s="176"/>
      <c r="BC236" s="176"/>
      <c r="BD236" s="175"/>
      <c r="BG236" s="175"/>
      <c r="BH236" s="176"/>
      <c r="BI236" s="176"/>
      <c r="BJ236" s="176"/>
      <c r="BK236" s="176"/>
      <c r="BL236" s="175"/>
      <c r="BO236" s="175"/>
      <c r="BP236" s="176"/>
      <c r="BQ236" s="176"/>
      <c r="BR236" s="176"/>
      <c r="BS236" s="176"/>
      <c r="BT236" s="175"/>
      <c r="BW236" s="175"/>
      <c r="BX236" s="176"/>
      <c r="BY236" s="176"/>
      <c r="BZ236" s="176"/>
      <c r="CA236" s="176"/>
      <c r="CB236" s="175"/>
      <c r="CE236" s="175"/>
      <c r="CF236" s="176"/>
      <c r="CG236" s="176"/>
      <c r="CH236" s="176"/>
      <c r="CI236" s="176"/>
      <c r="CJ236" s="175"/>
      <c r="CM236" s="175"/>
      <c r="CN236" s="176"/>
      <c r="CO236" s="176"/>
      <c r="CP236" s="176"/>
      <c r="CQ236" s="176"/>
      <c r="CR236" s="175"/>
      <c r="CU236" s="175"/>
      <c r="CV236" s="176"/>
      <c r="CW236" s="176"/>
      <c r="CX236" s="176"/>
      <c r="CY236" s="176"/>
      <c r="CZ236" s="175"/>
      <c r="DC236" s="175"/>
      <c r="DD236" s="176"/>
      <c r="DE236" s="176"/>
      <c r="DF236" s="176"/>
      <c r="DG236" s="176"/>
      <c r="DH236" s="175"/>
      <c r="DK236" s="175"/>
      <c r="DL236" s="176"/>
      <c r="DM236" s="176"/>
      <c r="DN236" s="176"/>
      <c r="DO236" s="176"/>
      <c r="DP236" s="175"/>
      <c r="DS236" s="175"/>
      <c r="DT236" s="176"/>
      <c r="DU236" s="176"/>
      <c r="DV236" s="176"/>
      <c r="DW236" s="176"/>
      <c r="DX236" s="175"/>
      <c r="EA236" s="175"/>
      <c r="EB236" s="176"/>
      <c r="EC236" s="176"/>
      <c r="ED236" s="176"/>
      <c r="EE236" s="176"/>
      <c r="EF236" s="175"/>
      <c r="EI236" s="175"/>
      <c r="EJ236" s="176"/>
      <c r="EK236" s="176"/>
      <c r="EL236" s="176"/>
      <c r="EM236" s="176"/>
      <c r="EN236" s="175"/>
      <c r="EQ236" s="175"/>
      <c r="ER236" s="176"/>
      <c r="ES236" s="176"/>
      <c r="ET236" s="176"/>
      <c r="EU236" s="176"/>
      <c r="EV236" s="175"/>
      <c r="EY236" s="175"/>
      <c r="EZ236" s="176"/>
      <c r="FA236" s="176"/>
      <c r="FB236" s="176"/>
      <c r="FC236" s="176"/>
      <c r="FD236" s="175"/>
      <c r="FG236" s="175"/>
      <c r="FH236" s="176"/>
      <c r="FI236" s="176"/>
      <c r="FJ236" s="176"/>
      <c r="FK236" s="176"/>
      <c r="FL236" s="175"/>
      <c r="FO236" s="175"/>
      <c r="FP236" s="176"/>
      <c r="FQ236" s="176"/>
      <c r="FR236" s="176"/>
      <c r="FS236" s="176"/>
      <c r="FT236" s="175"/>
      <c r="FW236" s="175"/>
      <c r="FX236" s="176"/>
      <c r="FY236" s="176"/>
      <c r="FZ236" s="176"/>
      <c r="GA236" s="176"/>
      <c r="GB236" s="175"/>
      <c r="GE236" s="175"/>
      <c r="GF236" s="176"/>
      <c r="GG236" s="176"/>
      <c r="GH236" s="176"/>
      <c r="GI236" s="176"/>
      <c r="GJ236" s="175"/>
      <c r="GM236" s="175"/>
      <c r="GN236" s="176"/>
      <c r="GO236" s="176"/>
      <c r="GP236" s="176"/>
      <c r="GQ236" s="176"/>
      <c r="GR236" s="175"/>
      <c r="GU236" s="175"/>
      <c r="GV236" s="176"/>
      <c r="GW236" s="176"/>
      <c r="GX236" s="176"/>
      <c r="GY236" s="176"/>
      <c r="GZ236" s="175"/>
      <c r="HC236" s="175"/>
      <c r="HD236" s="176"/>
      <c r="HE236" s="176"/>
      <c r="HF236" s="176"/>
      <c r="HG236" s="176"/>
      <c r="HH236" s="175"/>
      <c r="HK236" s="175"/>
      <c r="HL236" s="176"/>
      <c r="HM236" s="176"/>
      <c r="HN236" s="176"/>
      <c r="HO236" s="176"/>
      <c r="HP236" s="175"/>
      <c r="HS236" s="175"/>
      <c r="HT236" s="176"/>
      <c r="HU236" s="176"/>
      <c r="HV236" s="176"/>
      <c r="HW236" s="176"/>
      <c r="HX236" s="175"/>
      <c r="IA236" s="175"/>
      <c r="IB236" s="176"/>
      <c r="IC236" s="176"/>
      <c r="ID236" s="176"/>
      <c r="IE236" s="176"/>
      <c r="IF236" s="175"/>
      <c r="II236" s="175"/>
      <c r="IJ236" s="176"/>
      <c r="IK236" s="176"/>
      <c r="IL236" s="176"/>
      <c r="IM236" s="176"/>
      <c r="IN236" s="175"/>
      <c r="IQ236" s="175"/>
      <c r="IR236" s="176"/>
      <c r="IS236" s="176"/>
      <c r="IT236" s="176"/>
      <c r="IU236" s="176"/>
      <c r="IV236" s="175"/>
    </row>
    <row r="237" spans="1:256" x14ac:dyDescent="0.25">
      <c r="A237" s="174">
        <v>803</v>
      </c>
      <c r="B237" s="174" t="s">
        <v>960</v>
      </c>
      <c r="C237" s="175">
        <v>-133956.87</v>
      </c>
      <c r="D237" s="176">
        <v>-5332.62</v>
      </c>
      <c r="E237" s="176">
        <v>0</v>
      </c>
      <c r="F237" s="176">
        <v>-5332.62</v>
      </c>
      <c r="G237" s="176">
        <v>14609.4</v>
      </c>
      <c r="H237" s="175">
        <v>-124680.09</v>
      </c>
      <c r="I237" s="174" t="s">
        <v>1001</v>
      </c>
      <c r="K237" s="175"/>
      <c r="L237" s="176"/>
      <c r="M237" s="176"/>
      <c r="N237" s="176"/>
      <c r="O237" s="176"/>
      <c r="P237" s="175"/>
      <c r="S237" s="175"/>
      <c r="T237" s="176"/>
      <c r="U237" s="176"/>
      <c r="V237" s="176"/>
      <c r="W237" s="176"/>
      <c r="X237" s="175"/>
      <c r="AA237" s="175"/>
      <c r="AB237" s="176"/>
      <c r="AC237" s="176"/>
      <c r="AD237" s="176"/>
      <c r="AE237" s="176"/>
      <c r="AF237" s="175"/>
      <c r="AI237" s="175"/>
      <c r="AJ237" s="176"/>
      <c r="AK237" s="176"/>
      <c r="AL237" s="176"/>
      <c r="AM237" s="176"/>
      <c r="AN237" s="175"/>
      <c r="AQ237" s="175"/>
      <c r="AR237" s="176"/>
      <c r="AS237" s="176"/>
      <c r="AT237" s="176"/>
      <c r="AU237" s="176"/>
      <c r="AV237" s="175"/>
      <c r="AY237" s="175"/>
      <c r="AZ237" s="176"/>
      <c r="BA237" s="176"/>
      <c r="BB237" s="176"/>
      <c r="BC237" s="176"/>
      <c r="BD237" s="175"/>
      <c r="BG237" s="175"/>
      <c r="BH237" s="176"/>
      <c r="BI237" s="176"/>
      <c r="BJ237" s="176"/>
      <c r="BK237" s="176"/>
      <c r="BL237" s="175"/>
      <c r="BO237" s="175"/>
      <c r="BP237" s="176"/>
      <c r="BQ237" s="176"/>
      <c r="BR237" s="176"/>
      <c r="BS237" s="176"/>
      <c r="BT237" s="175"/>
      <c r="BW237" s="175"/>
      <c r="BX237" s="176"/>
      <c r="BY237" s="176"/>
      <c r="BZ237" s="176"/>
      <c r="CA237" s="176"/>
      <c r="CB237" s="175"/>
      <c r="CE237" s="175"/>
      <c r="CF237" s="176"/>
      <c r="CG237" s="176"/>
      <c r="CH237" s="176"/>
      <c r="CI237" s="176"/>
      <c r="CJ237" s="175"/>
      <c r="CM237" s="175"/>
      <c r="CN237" s="176"/>
      <c r="CO237" s="176"/>
      <c r="CP237" s="176"/>
      <c r="CQ237" s="176"/>
      <c r="CR237" s="175"/>
      <c r="CU237" s="175"/>
      <c r="CV237" s="176"/>
      <c r="CW237" s="176"/>
      <c r="CX237" s="176"/>
      <c r="CY237" s="176"/>
      <c r="CZ237" s="175"/>
      <c r="DC237" s="175"/>
      <c r="DD237" s="176"/>
      <c r="DE237" s="176"/>
      <c r="DF237" s="176"/>
      <c r="DG237" s="176"/>
      <c r="DH237" s="175"/>
      <c r="DK237" s="175"/>
      <c r="DL237" s="176"/>
      <c r="DM237" s="176"/>
      <c r="DN237" s="176"/>
      <c r="DO237" s="176"/>
      <c r="DP237" s="175"/>
      <c r="DS237" s="175"/>
      <c r="DT237" s="176"/>
      <c r="DU237" s="176"/>
      <c r="DV237" s="176"/>
      <c r="DW237" s="176"/>
      <c r="DX237" s="175"/>
      <c r="EA237" s="175"/>
      <c r="EB237" s="176"/>
      <c r="EC237" s="176"/>
      <c r="ED237" s="176"/>
      <c r="EE237" s="176"/>
      <c r="EF237" s="175"/>
      <c r="EI237" s="175"/>
      <c r="EJ237" s="176"/>
      <c r="EK237" s="176"/>
      <c r="EL237" s="176"/>
      <c r="EM237" s="176"/>
      <c r="EN237" s="175"/>
      <c r="EQ237" s="175"/>
      <c r="ER237" s="176"/>
      <c r="ES237" s="176"/>
      <c r="ET237" s="176"/>
      <c r="EU237" s="176"/>
      <c r="EV237" s="175"/>
      <c r="EY237" s="175"/>
      <c r="EZ237" s="176"/>
      <c r="FA237" s="176"/>
      <c r="FB237" s="176"/>
      <c r="FC237" s="176"/>
      <c r="FD237" s="175"/>
      <c r="FG237" s="175"/>
      <c r="FH237" s="176"/>
      <c r="FI237" s="176"/>
      <c r="FJ237" s="176"/>
      <c r="FK237" s="176"/>
      <c r="FL237" s="175"/>
      <c r="FO237" s="175"/>
      <c r="FP237" s="176"/>
      <c r="FQ237" s="176"/>
      <c r="FR237" s="176"/>
      <c r="FS237" s="176"/>
      <c r="FT237" s="175"/>
      <c r="FW237" s="175"/>
      <c r="FX237" s="176"/>
      <c r="FY237" s="176"/>
      <c r="FZ237" s="176"/>
      <c r="GA237" s="176"/>
      <c r="GB237" s="175"/>
      <c r="GE237" s="175"/>
      <c r="GF237" s="176"/>
      <c r="GG237" s="176"/>
      <c r="GH237" s="176"/>
      <c r="GI237" s="176"/>
      <c r="GJ237" s="175"/>
      <c r="GM237" s="175"/>
      <c r="GN237" s="176"/>
      <c r="GO237" s="176"/>
      <c r="GP237" s="176"/>
      <c r="GQ237" s="176"/>
      <c r="GR237" s="175"/>
      <c r="GU237" s="175"/>
      <c r="GV237" s="176"/>
      <c r="GW237" s="176"/>
      <c r="GX237" s="176"/>
      <c r="GY237" s="176"/>
      <c r="GZ237" s="175"/>
      <c r="HC237" s="175"/>
      <c r="HD237" s="176"/>
      <c r="HE237" s="176"/>
      <c r="HF237" s="176"/>
      <c r="HG237" s="176"/>
      <c r="HH237" s="175"/>
      <c r="HK237" s="175"/>
      <c r="HL237" s="176"/>
      <c r="HM237" s="176"/>
      <c r="HN237" s="176"/>
      <c r="HO237" s="176"/>
      <c r="HP237" s="175"/>
      <c r="HS237" s="175"/>
      <c r="HT237" s="176"/>
      <c r="HU237" s="176"/>
      <c r="HV237" s="176"/>
      <c r="HW237" s="176"/>
      <c r="HX237" s="175"/>
      <c r="IA237" s="175"/>
      <c r="IB237" s="176"/>
      <c r="IC237" s="176"/>
      <c r="ID237" s="176"/>
      <c r="IE237" s="176"/>
      <c r="IF237" s="175"/>
      <c r="II237" s="175"/>
      <c r="IJ237" s="176"/>
      <c r="IK237" s="176"/>
      <c r="IL237" s="176"/>
      <c r="IM237" s="176"/>
      <c r="IN237" s="175"/>
      <c r="IQ237" s="175"/>
      <c r="IR237" s="176"/>
      <c r="IS237" s="176"/>
      <c r="IT237" s="176"/>
      <c r="IU237" s="176"/>
      <c r="IV237" s="175"/>
    </row>
    <row r="238" spans="1:256" x14ac:dyDescent="0.25">
      <c r="A238" s="174">
        <v>804</v>
      </c>
      <c r="B238" s="174" t="s">
        <v>961</v>
      </c>
      <c r="C238" s="175">
        <v>-84407.67</v>
      </c>
      <c r="D238" s="176">
        <v>-60000</v>
      </c>
      <c r="E238" s="176">
        <v>0</v>
      </c>
      <c r="F238" s="176">
        <v>-60000</v>
      </c>
      <c r="G238" s="176">
        <v>40784</v>
      </c>
      <c r="H238" s="175">
        <v>-103623.67</v>
      </c>
      <c r="I238" s="174" t="s">
        <v>1001</v>
      </c>
      <c r="K238" s="175"/>
      <c r="L238" s="176"/>
      <c r="M238" s="176"/>
      <c r="N238" s="176"/>
      <c r="O238" s="176"/>
      <c r="P238" s="175"/>
      <c r="S238" s="175"/>
      <c r="T238" s="176"/>
      <c r="U238" s="176"/>
      <c r="V238" s="176"/>
      <c r="W238" s="176"/>
      <c r="X238" s="175"/>
      <c r="AA238" s="175"/>
      <c r="AB238" s="176"/>
      <c r="AC238" s="176"/>
      <c r="AD238" s="176"/>
      <c r="AE238" s="176"/>
      <c r="AF238" s="175"/>
      <c r="AI238" s="175"/>
      <c r="AJ238" s="176"/>
      <c r="AK238" s="176"/>
      <c r="AL238" s="176"/>
      <c r="AM238" s="176"/>
      <c r="AN238" s="175"/>
      <c r="AQ238" s="175"/>
      <c r="AR238" s="176"/>
      <c r="AS238" s="176"/>
      <c r="AT238" s="176"/>
      <c r="AU238" s="176"/>
      <c r="AV238" s="175"/>
      <c r="AY238" s="175"/>
      <c r="AZ238" s="176"/>
      <c r="BA238" s="176"/>
      <c r="BB238" s="176"/>
      <c r="BC238" s="176"/>
      <c r="BD238" s="175"/>
      <c r="BG238" s="175"/>
      <c r="BH238" s="176"/>
      <c r="BI238" s="176"/>
      <c r="BJ238" s="176"/>
      <c r="BK238" s="176"/>
      <c r="BL238" s="175"/>
      <c r="BO238" s="175"/>
      <c r="BP238" s="176"/>
      <c r="BQ238" s="176"/>
      <c r="BR238" s="176"/>
      <c r="BS238" s="176"/>
      <c r="BT238" s="175"/>
      <c r="BW238" s="175"/>
      <c r="BX238" s="176"/>
      <c r="BY238" s="176"/>
      <c r="BZ238" s="176"/>
      <c r="CA238" s="176"/>
      <c r="CB238" s="175"/>
      <c r="CE238" s="175"/>
      <c r="CF238" s="176"/>
      <c r="CG238" s="176"/>
      <c r="CH238" s="176"/>
      <c r="CI238" s="176"/>
      <c r="CJ238" s="175"/>
      <c r="CM238" s="175"/>
      <c r="CN238" s="176"/>
      <c r="CO238" s="176"/>
      <c r="CP238" s="176"/>
      <c r="CQ238" s="176"/>
      <c r="CR238" s="175"/>
      <c r="CU238" s="175"/>
      <c r="CV238" s="176"/>
      <c r="CW238" s="176"/>
      <c r="CX238" s="176"/>
      <c r="CY238" s="176"/>
      <c r="CZ238" s="175"/>
      <c r="DC238" s="175"/>
      <c r="DD238" s="176"/>
      <c r="DE238" s="176"/>
      <c r="DF238" s="176"/>
      <c r="DG238" s="176"/>
      <c r="DH238" s="175"/>
      <c r="DK238" s="175"/>
      <c r="DL238" s="176"/>
      <c r="DM238" s="176"/>
      <c r="DN238" s="176"/>
      <c r="DO238" s="176"/>
      <c r="DP238" s="175"/>
      <c r="DS238" s="175"/>
      <c r="DT238" s="176"/>
      <c r="DU238" s="176"/>
      <c r="DV238" s="176"/>
      <c r="DW238" s="176"/>
      <c r="DX238" s="175"/>
      <c r="EA238" s="175"/>
      <c r="EB238" s="176"/>
      <c r="EC238" s="176"/>
      <c r="ED238" s="176"/>
      <c r="EE238" s="176"/>
      <c r="EF238" s="175"/>
      <c r="EI238" s="175"/>
      <c r="EJ238" s="176"/>
      <c r="EK238" s="176"/>
      <c r="EL238" s="176"/>
      <c r="EM238" s="176"/>
      <c r="EN238" s="175"/>
      <c r="EQ238" s="175"/>
      <c r="ER238" s="176"/>
      <c r="ES238" s="176"/>
      <c r="ET238" s="176"/>
      <c r="EU238" s="176"/>
      <c r="EV238" s="175"/>
      <c r="EY238" s="175"/>
      <c r="EZ238" s="176"/>
      <c r="FA238" s="176"/>
      <c r="FB238" s="176"/>
      <c r="FC238" s="176"/>
      <c r="FD238" s="175"/>
      <c r="FG238" s="175"/>
      <c r="FH238" s="176"/>
      <c r="FI238" s="176"/>
      <c r="FJ238" s="176"/>
      <c r="FK238" s="176"/>
      <c r="FL238" s="175"/>
      <c r="FO238" s="175"/>
      <c r="FP238" s="176"/>
      <c r="FQ238" s="176"/>
      <c r="FR238" s="176"/>
      <c r="FS238" s="176"/>
      <c r="FT238" s="175"/>
      <c r="FW238" s="175"/>
      <c r="FX238" s="176"/>
      <c r="FY238" s="176"/>
      <c r="FZ238" s="176"/>
      <c r="GA238" s="176"/>
      <c r="GB238" s="175"/>
      <c r="GE238" s="175"/>
      <c r="GF238" s="176"/>
      <c r="GG238" s="176"/>
      <c r="GH238" s="176"/>
      <c r="GI238" s="176"/>
      <c r="GJ238" s="175"/>
      <c r="GM238" s="175"/>
      <c r="GN238" s="176"/>
      <c r="GO238" s="176"/>
      <c r="GP238" s="176"/>
      <c r="GQ238" s="176"/>
      <c r="GR238" s="175"/>
      <c r="GU238" s="175"/>
      <c r="GV238" s="176"/>
      <c r="GW238" s="176"/>
      <c r="GX238" s="176"/>
      <c r="GY238" s="176"/>
      <c r="GZ238" s="175"/>
      <c r="HC238" s="175"/>
      <c r="HD238" s="176"/>
      <c r="HE238" s="176"/>
      <c r="HF238" s="176"/>
      <c r="HG238" s="176"/>
      <c r="HH238" s="175"/>
      <c r="HK238" s="175"/>
      <c r="HL238" s="176"/>
      <c r="HM238" s="176"/>
      <c r="HN238" s="176"/>
      <c r="HO238" s="176"/>
      <c r="HP238" s="175"/>
      <c r="HS238" s="175"/>
      <c r="HT238" s="176"/>
      <c r="HU238" s="176"/>
      <c r="HV238" s="176"/>
      <c r="HW238" s="176"/>
      <c r="HX238" s="175"/>
      <c r="IA238" s="175"/>
      <c r="IB238" s="176"/>
      <c r="IC238" s="176"/>
      <c r="ID238" s="176"/>
      <c r="IE238" s="176"/>
      <c r="IF238" s="175"/>
      <c r="II238" s="175"/>
      <c r="IJ238" s="176"/>
      <c r="IK238" s="176"/>
      <c r="IL238" s="176"/>
      <c r="IM238" s="176"/>
      <c r="IN238" s="175"/>
      <c r="IQ238" s="175"/>
      <c r="IR238" s="176"/>
      <c r="IS238" s="176"/>
      <c r="IT238" s="176"/>
      <c r="IU238" s="176"/>
      <c r="IV238" s="175"/>
    </row>
    <row r="239" spans="1:256" x14ac:dyDescent="0.25">
      <c r="A239" s="174">
        <v>805</v>
      </c>
      <c r="B239" s="174" t="s">
        <v>962</v>
      </c>
      <c r="C239" s="175">
        <v>-257024.72</v>
      </c>
      <c r="D239" s="176">
        <v>-9545.2999999999993</v>
      </c>
      <c r="E239" s="176">
        <v>0</v>
      </c>
      <c r="F239" s="176">
        <v>-9545.2999999999993</v>
      </c>
      <c r="G239" s="176">
        <v>97873.02</v>
      </c>
      <c r="H239" s="175">
        <v>-168697</v>
      </c>
      <c r="I239" s="174" t="s">
        <v>1001</v>
      </c>
      <c r="K239" s="175"/>
      <c r="L239" s="176"/>
      <c r="M239" s="176"/>
      <c r="N239" s="176"/>
      <c r="O239" s="176"/>
      <c r="P239" s="175"/>
      <c r="S239" s="175"/>
      <c r="T239" s="176"/>
      <c r="U239" s="176"/>
      <c r="V239" s="176"/>
      <c r="W239" s="176"/>
      <c r="X239" s="175"/>
      <c r="AA239" s="175"/>
      <c r="AB239" s="176"/>
      <c r="AC239" s="176"/>
      <c r="AD239" s="176"/>
      <c r="AE239" s="176"/>
      <c r="AF239" s="175"/>
      <c r="AI239" s="175"/>
      <c r="AJ239" s="176"/>
      <c r="AK239" s="176"/>
      <c r="AL239" s="176"/>
      <c r="AM239" s="176"/>
      <c r="AN239" s="175"/>
      <c r="AQ239" s="175"/>
      <c r="AR239" s="176"/>
      <c r="AS239" s="176"/>
      <c r="AT239" s="176"/>
      <c r="AU239" s="176"/>
      <c r="AV239" s="175"/>
      <c r="AY239" s="175"/>
      <c r="AZ239" s="176"/>
      <c r="BA239" s="176"/>
      <c r="BB239" s="176"/>
      <c r="BC239" s="176"/>
      <c r="BD239" s="175"/>
      <c r="BG239" s="175"/>
      <c r="BH239" s="176"/>
      <c r="BI239" s="176"/>
      <c r="BJ239" s="176"/>
      <c r="BK239" s="176"/>
      <c r="BL239" s="175"/>
      <c r="BO239" s="175"/>
      <c r="BP239" s="176"/>
      <c r="BQ239" s="176"/>
      <c r="BR239" s="176"/>
      <c r="BS239" s="176"/>
      <c r="BT239" s="175"/>
      <c r="BW239" s="175"/>
      <c r="BX239" s="176"/>
      <c r="BY239" s="176"/>
      <c r="BZ239" s="176"/>
      <c r="CA239" s="176"/>
      <c r="CB239" s="175"/>
      <c r="CE239" s="175"/>
      <c r="CF239" s="176"/>
      <c r="CG239" s="176"/>
      <c r="CH239" s="176"/>
      <c r="CI239" s="176"/>
      <c r="CJ239" s="175"/>
      <c r="CM239" s="175"/>
      <c r="CN239" s="176"/>
      <c r="CO239" s="176"/>
      <c r="CP239" s="176"/>
      <c r="CQ239" s="176"/>
      <c r="CR239" s="175"/>
      <c r="CU239" s="175"/>
      <c r="CV239" s="176"/>
      <c r="CW239" s="176"/>
      <c r="CX239" s="176"/>
      <c r="CY239" s="176"/>
      <c r="CZ239" s="175"/>
      <c r="DC239" s="175"/>
      <c r="DD239" s="176"/>
      <c r="DE239" s="176"/>
      <c r="DF239" s="176"/>
      <c r="DG239" s="176"/>
      <c r="DH239" s="175"/>
      <c r="DK239" s="175"/>
      <c r="DL239" s="176"/>
      <c r="DM239" s="176"/>
      <c r="DN239" s="176"/>
      <c r="DO239" s="176"/>
      <c r="DP239" s="175"/>
      <c r="DS239" s="175"/>
      <c r="DT239" s="176"/>
      <c r="DU239" s="176"/>
      <c r="DV239" s="176"/>
      <c r="DW239" s="176"/>
      <c r="DX239" s="175"/>
      <c r="EA239" s="175"/>
      <c r="EB239" s="176"/>
      <c r="EC239" s="176"/>
      <c r="ED239" s="176"/>
      <c r="EE239" s="176"/>
      <c r="EF239" s="175"/>
      <c r="EI239" s="175"/>
      <c r="EJ239" s="176"/>
      <c r="EK239" s="176"/>
      <c r="EL239" s="176"/>
      <c r="EM239" s="176"/>
      <c r="EN239" s="175"/>
      <c r="EQ239" s="175"/>
      <c r="ER239" s="176"/>
      <c r="ES239" s="176"/>
      <c r="ET239" s="176"/>
      <c r="EU239" s="176"/>
      <c r="EV239" s="175"/>
      <c r="EY239" s="175"/>
      <c r="EZ239" s="176"/>
      <c r="FA239" s="176"/>
      <c r="FB239" s="176"/>
      <c r="FC239" s="176"/>
      <c r="FD239" s="175"/>
      <c r="FG239" s="175"/>
      <c r="FH239" s="176"/>
      <c r="FI239" s="176"/>
      <c r="FJ239" s="176"/>
      <c r="FK239" s="176"/>
      <c r="FL239" s="175"/>
      <c r="FO239" s="175"/>
      <c r="FP239" s="176"/>
      <c r="FQ239" s="176"/>
      <c r="FR239" s="176"/>
      <c r="FS239" s="176"/>
      <c r="FT239" s="175"/>
      <c r="FW239" s="175"/>
      <c r="FX239" s="176"/>
      <c r="FY239" s="176"/>
      <c r="FZ239" s="176"/>
      <c r="GA239" s="176"/>
      <c r="GB239" s="175"/>
      <c r="GE239" s="175"/>
      <c r="GF239" s="176"/>
      <c r="GG239" s="176"/>
      <c r="GH239" s="176"/>
      <c r="GI239" s="176"/>
      <c r="GJ239" s="175"/>
      <c r="GM239" s="175"/>
      <c r="GN239" s="176"/>
      <c r="GO239" s="176"/>
      <c r="GP239" s="176"/>
      <c r="GQ239" s="176"/>
      <c r="GR239" s="175"/>
      <c r="GU239" s="175"/>
      <c r="GV239" s="176"/>
      <c r="GW239" s="176"/>
      <c r="GX239" s="176"/>
      <c r="GY239" s="176"/>
      <c r="GZ239" s="175"/>
      <c r="HC239" s="175"/>
      <c r="HD239" s="176"/>
      <c r="HE239" s="176"/>
      <c r="HF239" s="176"/>
      <c r="HG239" s="176"/>
      <c r="HH239" s="175"/>
      <c r="HK239" s="175"/>
      <c r="HL239" s="176"/>
      <c r="HM239" s="176"/>
      <c r="HN239" s="176"/>
      <c r="HO239" s="176"/>
      <c r="HP239" s="175"/>
      <c r="HS239" s="175"/>
      <c r="HT239" s="176"/>
      <c r="HU239" s="176"/>
      <c r="HV239" s="176"/>
      <c r="HW239" s="176"/>
      <c r="HX239" s="175"/>
      <c r="IA239" s="175"/>
      <c r="IB239" s="176"/>
      <c r="IC239" s="176"/>
      <c r="ID239" s="176"/>
      <c r="IE239" s="176"/>
      <c r="IF239" s="175"/>
      <c r="II239" s="175"/>
      <c r="IJ239" s="176"/>
      <c r="IK239" s="176"/>
      <c r="IL239" s="176"/>
      <c r="IM239" s="176"/>
      <c r="IN239" s="175"/>
      <c r="IQ239" s="175"/>
      <c r="IR239" s="176"/>
      <c r="IS239" s="176"/>
      <c r="IT239" s="176"/>
      <c r="IU239" s="176"/>
      <c r="IV239" s="175"/>
    </row>
    <row r="240" spans="1:256" x14ac:dyDescent="0.25">
      <c r="A240" s="174">
        <v>806</v>
      </c>
      <c r="B240" s="174" t="s">
        <v>963</v>
      </c>
      <c r="C240" s="175">
        <v>-7454.89</v>
      </c>
      <c r="D240" s="176">
        <v>-7312.78</v>
      </c>
      <c r="E240" s="176">
        <v>0</v>
      </c>
      <c r="F240" s="176">
        <v>-7312.78</v>
      </c>
      <c r="G240" s="176">
        <v>0</v>
      </c>
      <c r="H240" s="175">
        <v>-14767.67</v>
      </c>
      <c r="I240" s="174" t="s">
        <v>1001</v>
      </c>
      <c r="K240" s="175"/>
      <c r="L240" s="176"/>
      <c r="M240" s="176"/>
      <c r="N240" s="176"/>
      <c r="O240" s="176"/>
      <c r="P240" s="175"/>
      <c r="S240" s="175"/>
      <c r="T240" s="176"/>
      <c r="U240" s="176"/>
      <c r="V240" s="176"/>
      <c r="W240" s="176"/>
      <c r="X240" s="175"/>
      <c r="AA240" s="175"/>
      <c r="AB240" s="176"/>
      <c r="AC240" s="176"/>
      <c r="AD240" s="176"/>
      <c r="AE240" s="176"/>
      <c r="AF240" s="175"/>
      <c r="AI240" s="175"/>
      <c r="AJ240" s="176"/>
      <c r="AK240" s="176"/>
      <c r="AL240" s="176"/>
      <c r="AM240" s="176"/>
      <c r="AN240" s="175"/>
      <c r="AQ240" s="175"/>
      <c r="AR240" s="176"/>
      <c r="AS240" s="176"/>
      <c r="AT240" s="176"/>
      <c r="AU240" s="176"/>
      <c r="AV240" s="175"/>
      <c r="AY240" s="175"/>
      <c r="AZ240" s="176"/>
      <c r="BA240" s="176"/>
      <c r="BB240" s="176"/>
      <c r="BC240" s="176"/>
      <c r="BD240" s="175"/>
      <c r="BG240" s="175"/>
      <c r="BH240" s="176"/>
      <c r="BI240" s="176"/>
      <c r="BJ240" s="176"/>
      <c r="BK240" s="176"/>
      <c r="BL240" s="175"/>
      <c r="BO240" s="175"/>
      <c r="BP240" s="176"/>
      <c r="BQ240" s="176"/>
      <c r="BR240" s="176"/>
      <c r="BS240" s="176"/>
      <c r="BT240" s="175"/>
      <c r="BW240" s="175"/>
      <c r="BX240" s="176"/>
      <c r="BY240" s="176"/>
      <c r="BZ240" s="176"/>
      <c r="CA240" s="176"/>
      <c r="CB240" s="175"/>
      <c r="CE240" s="175"/>
      <c r="CF240" s="176"/>
      <c r="CG240" s="176"/>
      <c r="CH240" s="176"/>
      <c r="CI240" s="176"/>
      <c r="CJ240" s="175"/>
      <c r="CM240" s="175"/>
      <c r="CN240" s="176"/>
      <c r="CO240" s="176"/>
      <c r="CP240" s="176"/>
      <c r="CQ240" s="176"/>
      <c r="CR240" s="175"/>
      <c r="CU240" s="175"/>
      <c r="CV240" s="176"/>
      <c r="CW240" s="176"/>
      <c r="CX240" s="176"/>
      <c r="CY240" s="176"/>
      <c r="CZ240" s="175"/>
      <c r="DC240" s="175"/>
      <c r="DD240" s="176"/>
      <c r="DE240" s="176"/>
      <c r="DF240" s="176"/>
      <c r="DG240" s="176"/>
      <c r="DH240" s="175"/>
      <c r="DK240" s="175"/>
      <c r="DL240" s="176"/>
      <c r="DM240" s="176"/>
      <c r="DN240" s="176"/>
      <c r="DO240" s="176"/>
      <c r="DP240" s="175"/>
      <c r="DS240" s="175"/>
      <c r="DT240" s="176"/>
      <c r="DU240" s="176"/>
      <c r="DV240" s="176"/>
      <c r="DW240" s="176"/>
      <c r="DX240" s="175"/>
      <c r="EA240" s="175"/>
      <c r="EB240" s="176"/>
      <c r="EC240" s="176"/>
      <c r="ED240" s="176"/>
      <c r="EE240" s="176"/>
      <c r="EF240" s="175"/>
      <c r="EI240" s="175"/>
      <c r="EJ240" s="176"/>
      <c r="EK240" s="176"/>
      <c r="EL240" s="176"/>
      <c r="EM240" s="176"/>
      <c r="EN240" s="175"/>
      <c r="EQ240" s="175"/>
      <c r="ER240" s="176"/>
      <c r="ES240" s="176"/>
      <c r="ET240" s="176"/>
      <c r="EU240" s="176"/>
      <c r="EV240" s="175"/>
      <c r="EY240" s="175"/>
      <c r="EZ240" s="176"/>
      <c r="FA240" s="176"/>
      <c r="FB240" s="176"/>
      <c r="FC240" s="176"/>
      <c r="FD240" s="175"/>
      <c r="FG240" s="175"/>
      <c r="FH240" s="176"/>
      <c r="FI240" s="176"/>
      <c r="FJ240" s="176"/>
      <c r="FK240" s="176"/>
      <c r="FL240" s="175"/>
      <c r="FO240" s="175"/>
      <c r="FP240" s="176"/>
      <c r="FQ240" s="176"/>
      <c r="FR240" s="176"/>
      <c r="FS240" s="176"/>
      <c r="FT240" s="175"/>
      <c r="FW240" s="175"/>
      <c r="FX240" s="176"/>
      <c r="FY240" s="176"/>
      <c r="FZ240" s="176"/>
      <c r="GA240" s="176"/>
      <c r="GB240" s="175"/>
      <c r="GE240" s="175"/>
      <c r="GF240" s="176"/>
      <c r="GG240" s="176"/>
      <c r="GH240" s="176"/>
      <c r="GI240" s="176"/>
      <c r="GJ240" s="175"/>
      <c r="GM240" s="175"/>
      <c r="GN240" s="176"/>
      <c r="GO240" s="176"/>
      <c r="GP240" s="176"/>
      <c r="GQ240" s="176"/>
      <c r="GR240" s="175"/>
      <c r="GU240" s="175"/>
      <c r="GV240" s="176"/>
      <c r="GW240" s="176"/>
      <c r="GX240" s="176"/>
      <c r="GY240" s="176"/>
      <c r="GZ240" s="175"/>
      <c r="HC240" s="175"/>
      <c r="HD240" s="176"/>
      <c r="HE240" s="176"/>
      <c r="HF240" s="176"/>
      <c r="HG240" s="176"/>
      <c r="HH240" s="175"/>
      <c r="HK240" s="175"/>
      <c r="HL240" s="176"/>
      <c r="HM240" s="176"/>
      <c r="HN240" s="176"/>
      <c r="HO240" s="176"/>
      <c r="HP240" s="175"/>
      <c r="HS240" s="175"/>
      <c r="HT240" s="176"/>
      <c r="HU240" s="176"/>
      <c r="HV240" s="176"/>
      <c r="HW240" s="176"/>
      <c r="HX240" s="175"/>
      <c r="IA240" s="175"/>
      <c r="IB240" s="176"/>
      <c r="IC240" s="176"/>
      <c r="ID240" s="176"/>
      <c r="IE240" s="176"/>
      <c r="IF240" s="175"/>
      <c r="II240" s="175"/>
      <c r="IJ240" s="176"/>
      <c r="IK240" s="176"/>
      <c r="IL240" s="176"/>
      <c r="IM240" s="176"/>
      <c r="IN240" s="175"/>
      <c r="IQ240" s="175"/>
      <c r="IR240" s="176"/>
      <c r="IS240" s="176"/>
      <c r="IT240" s="176"/>
      <c r="IU240" s="176"/>
      <c r="IV240" s="175"/>
    </row>
    <row r="241" spans="1:256" x14ac:dyDescent="0.25">
      <c r="A241" s="174">
        <v>807</v>
      </c>
      <c r="B241" s="174" t="s">
        <v>964</v>
      </c>
      <c r="C241" s="175">
        <v>-3000</v>
      </c>
      <c r="D241" s="176">
        <v>0</v>
      </c>
      <c r="E241" s="176">
        <v>0</v>
      </c>
      <c r="F241" s="176">
        <v>0</v>
      </c>
      <c r="G241" s="176">
        <v>0</v>
      </c>
      <c r="H241" s="175">
        <v>-3000</v>
      </c>
      <c r="I241" s="174" t="s">
        <v>1001</v>
      </c>
      <c r="K241" s="175"/>
      <c r="L241" s="176"/>
      <c r="M241" s="176"/>
      <c r="N241" s="176"/>
      <c r="O241" s="176"/>
      <c r="P241" s="175"/>
      <c r="S241" s="175"/>
      <c r="T241" s="176"/>
      <c r="U241" s="176"/>
      <c r="V241" s="176"/>
      <c r="W241" s="176"/>
      <c r="X241" s="175"/>
      <c r="AA241" s="175"/>
      <c r="AB241" s="176"/>
      <c r="AC241" s="176"/>
      <c r="AD241" s="176"/>
      <c r="AE241" s="176"/>
      <c r="AF241" s="175"/>
      <c r="AI241" s="175"/>
      <c r="AJ241" s="176"/>
      <c r="AK241" s="176"/>
      <c r="AL241" s="176"/>
      <c r="AM241" s="176"/>
      <c r="AN241" s="175"/>
      <c r="AQ241" s="175"/>
      <c r="AR241" s="176"/>
      <c r="AS241" s="176"/>
      <c r="AT241" s="176"/>
      <c r="AU241" s="176"/>
      <c r="AV241" s="175"/>
      <c r="AY241" s="175"/>
      <c r="AZ241" s="176"/>
      <c r="BA241" s="176"/>
      <c r="BB241" s="176"/>
      <c r="BC241" s="176"/>
      <c r="BD241" s="175"/>
      <c r="BG241" s="175"/>
      <c r="BH241" s="176"/>
      <c r="BI241" s="176"/>
      <c r="BJ241" s="176"/>
      <c r="BK241" s="176"/>
      <c r="BL241" s="175"/>
      <c r="BO241" s="175"/>
      <c r="BP241" s="176"/>
      <c r="BQ241" s="176"/>
      <c r="BR241" s="176"/>
      <c r="BS241" s="176"/>
      <c r="BT241" s="175"/>
      <c r="BW241" s="175"/>
      <c r="BX241" s="176"/>
      <c r="BY241" s="176"/>
      <c r="BZ241" s="176"/>
      <c r="CA241" s="176"/>
      <c r="CB241" s="175"/>
      <c r="CE241" s="175"/>
      <c r="CF241" s="176"/>
      <c r="CG241" s="176"/>
      <c r="CH241" s="176"/>
      <c r="CI241" s="176"/>
      <c r="CJ241" s="175"/>
      <c r="CM241" s="175"/>
      <c r="CN241" s="176"/>
      <c r="CO241" s="176"/>
      <c r="CP241" s="176"/>
      <c r="CQ241" s="176"/>
      <c r="CR241" s="175"/>
      <c r="CU241" s="175"/>
      <c r="CV241" s="176"/>
      <c r="CW241" s="176"/>
      <c r="CX241" s="176"/>
      <c r="CY241" s="176"/>
      <c r="CZ241" s="175"/>
      <c r="DC241" s="175"/>
      <c r="DD241" s="176"/>
      <c r="DE241" s="176"/>
      <c r="DF241" s="176"/>
      <c r="DG241" s="176"/>
      <c r="DH241" s="175"/>
      <c r="DK241" s="175"/>
      <c r="DL241" s="176"/>
      <c r="DM241" s="176"/>
      <c r="DN241" s="176"/>
      <c r="DO241" s="176"/>
      <c r="DP241" s="175"/>
      <c r="DS241" s="175"/>
      <c r="DT241" s="176"/>
      <c r="DU241" s="176"/>
      <c r="DV241" s="176"/>
      <c r="DW241" s="176"/>
      <c r="DX241" s="175"/>
      <c r="EA241" s="175"/>
      <c r="EB241" s="176"/>
      <c r="EC241" s="176"/>
      <c r="ED241" s="176"/>
      <c r="EE241" s="176"/>
      <c r="EF241" s="175"/>
      <c r="EI241" s="175"/>
      <c r="EJ241" s="176"/>
      <c r="EK241" s="176"/>
      <c r="EL241" s="176"/>
      <c r="EM241" s="176"/>
      <c r="EN241" s="175"/>
      <c r="EQ241" s="175"/>
      <c r="ER241" s="176"/>
      <c r="ES241" s="176"/>
      <c r="ET241" s="176"/>
      <c r="EU241" s="176"/>
      <c r="EV241" s="175"/>
      <c r="EY241" s="175"/>
      <c r="EZ241" s="176"/>
      <c r="FA241" s="176"/>
      <c r="FB241" s="176"/>
      <c r="FC241" s="176"/>
      <c r="FD241" s="175"/>
      <c r="FG241" s="175"/>
      <c r="FH241" s="176"/>
      <c r="FI241" s="176"/>
      <c r="FJ241" s="176"/>
      <c r="FK241" s="176"/>
      <c r="FL241" s="175"/>
      <c r="FO241" s="175"/>
      <c r="FP241" s="176"/>
      <c r="FQ241" s="176"/>
      <c r="FR241" s="176"/>
      <c r="FS241" s="176"/>
      <c r="FT241" s="175"/>
      <c r="FW241" s="175"/>
      <c r="FX241" s="176"/>
      <c r="FY241" s="176"/>
      <c r="FZ241" s="176"/>
      <c r="GA241" s="176"/>
      <c r="GB241" s="175"/>
      <c r="GE241" s="175"/>
      <c r="GF241" s="176"/>
      <c r="GG241" s="176"/>
      <c r="GH241" s="176"/>
      <c r="GI241" s="176"/>
      <c r="GJ241" s="175"/>
      <c r="GM241" s="175"/>
      <c r="GN241" s="176"/>
      <c r="GO241" s="176"/>
      <c r="GP241" s="176"/>
      <c r="GQ241" s="176"/>
      <c r="GR241" s="175"/>
      <c r="GU241" s="175"/>
      <c r="GV241" s="176"/>
      <c r="GW241" s="176"/>
      <c r="GX241" s="176"/>
      <c r="GY241" s="176"/>
      <c r="GZ241" s="175"/>
      <c r="HC241" s="175"/>
      <c r="HD241" s="176"/>
      <c r="HE241" s="176"/>
      <c r="HF241" s="176"/>
      <c r="HG241" s="176"/>
      <c r="HH241" s="175"/>
      <c r="HK241" s="175"/>
      <c r="HL241" s="176"/>
      <c r="HM241" s="176"/>
      <c r="HN241" s="176"/>
      <c r="HO241" s="176"/>
      <c r="HP241" s="175"/>
      <c r="HS241" s="175"/>
      <c r="HT241" s="176"/>
      <c r="HU241" s="176"/>
      <c r="HV241" s="176"/>
      <c r="HW241" s="176"/>
      <c r="HX241" s="175"/>
      <c r="IA241" s="175"/>
      <c r="IB241" s="176"/>
      <c r="IC241" s="176"/>
      <c r="ID241" s="176"/>
      <c r="IE241" s="176"/>
      <c r="IF241" s="175"/>
      <c r="II241" s="175"/>
      <c r="IJ241" s="176"/>
      <c r="IK241" s="176"/>
      <c r="IL241" s="176"/>
      <c r="IM241" s="176"/>
      <c r="IN241" s="175"/>
      <c r="IQ241" s="175"/>
      <c r="IR241" s="176"/>
      <c r="IS241" s="176"/>
      <c r="IT241" s="176"/>
      <c r="IU241" s="176"/>
      <c r="IV241" s="175"/>
    </row>
    <row r="242" spans="1:256" x14ac:dyDescent="0.25">
      <c r="A242" s="174">
        <v>808</v>
      </c>
      <c r="B242" s="174" t="s">
        <v>965</v>
      </c>
      <c r="C242" s="175">
        <v>-9827.36</v>
      </c>
      <c r="D242" s="176">
        <v>0</v>
      </c>
      <c r="E242" s="176">
        <v>0</v>
      </c>
      <c r="F242" s="176">
        <v>0</v>
      </c>
      <c r="G242" s="176">
        <v>0</v>
      </c>
      <c r="H242" s="175">
        <v>-9827.36</v>
      </c>
      <c r="I242" s="174" t="s">
        <v>1001</v>
      </c>
      <c r="K242" s="175"/>
      <c r="L242" s="176"/>
      <c r="M242" s="176"/>
      <c r="N242" s="176"/>
      <c r="O242" s="176"/>
      <c r="P242" s="175"/>
      <c r="S242" s="175"/>
      <c r="T242" s="176"/>
      <c r="U242" s="176"/>
      <c r="V242" s="176"/>
      <c r="W242" s="176"/>
      <c r="X242" s="175"/>
      <c r="AA242" s="175"/>
      <c r="AB242" s="176"/>
      <c r="AC242" s="176"/>
      <c r="AD242" s="176"/>
      <c r="AE242" s="176"/>
      <c r="AF242" s="175"/>
      <c r="AI242" s="175"/>
      <c r="AJ242" s="176"/>
      <c r="AK242" s="176"/>
      <c r="AL242" s="176"/>
      <c r="AM242" s="176"/>
      <c r="AN242" s="175"/>
      <c r="AQ242" s="175"/>
      <c r="AR242" s="176"/>
      <c r="AS242" s="176"/>
      <c r="AT242" s="176"/>
      <c r="AU242" s="176"/>
      <c r="AV242" s="175"/>
      <c r="AY242" s="175"/>
      <c r="AZ242" s="176"/>
      <c r="BA242" s="176"/>
      <c r="BB242" s="176"/>
      <c r="BC242" s="176"/>
      <c r="BD242" s="175"/>
      <c r="BG242" s="175"/>
      <c r="BH242" s="176"/>
      <c r="BI242" s="176"/>
      <c r="BJ242" s="176"/>
      <c r="BK242" s="176"/>
      <c r="BL242" s="175"/>
      <c r="BO242" s="175"/>
      <c r="BP242" s="176"/>
      <c r="BQ242" s="176"/>
      <c r="BR242" s="176"/>
      <c r="BS242" s="176"/>
      <c r="BT242" s="175"/>
      <c r="BW242" s="175"/>
      <c r="BX242" s="176"/>
      <c r="BY242" s="176"/>
      <c r="BZ242" s="176"/>
      <c r="CA242" s="176"/>
      <c r="CB242" s="175"/>
      <c r="CE242" s="175"/>
      <c r="CF242" s="176"/>
      <c r="CG242" s="176"/>
      <c r="CH242" s="176"/>
      <c r="CI242" s="176"/>
      <c r="CJ242" s="175"/>
      <c r="CM242" s="175"/>
      <c r="CN242" s="176"/>
      <c r="CO242" s="176"/>
      <c r="CP242" s="176"/>
      <c r="CQ242" s="176"/>
      <c r="CR242" s="175"/>
      <c r="CU242" s="175"/>
      <c r="CV242" s="176"/>
      <c r="CW242" s="176"/>
      <c r="CX242" s="176"/>
      <c r="CY242" s="176"/>
      <c r="CZ242" s="175"/>
      <c r="DC242" s="175"/>
      <c r="DD242" s="176"/>
      <c r="DE242" s="176"/>
      <c r="DF242" s="176"/>
      <c r="DG242" s="176"/>
      <c r="DH242" s="175"/>
      <c r="DK242" s="175"/>
      <c r="DL242" s="176"/>
      <c r="DM242" s="176"/>
      <c r="DN242" s="176"/>
      <c r="DO242" s="176"/>
      <c r="DP242" s="175"/>
      <c r="DS242" s="175"/>
      <c r="DT242" s="176"/>
      <c r="DU242" s="176"/>
      <c r="DV242" s="176"/>
      <c r="DW242" s="176"/>
      <c r="DX242" s="175"/>
      <c r="EA242" s="175"/>
      <c r="EB242" s="176"/>
      <c r="EC242" s="176"/>
      <c r="ED242" s="176"/>
      <c r="EE242" s="176"/>
      <c r="EF242" s="175"/>
      <c r="EI242" s="175"/>
      <c r="EJ242" s="176"/>
      <c r="EK242" s="176"/>
      <c r="EL242" s="176"/>
      <c r="EM242" s="176"/>
      <c r="EN242" s="175"/>
      <c r="EQ242" s="175"/>
      <c r="ER242" s="176"/>
      <c r="ES242" s="176"/>
      <c r="ET242" s="176"/>
      <c r="EU242" s="176"/>
      <c r="EV242" s="175"/>
      <c r="EY242" s="175"/>
      <c r="EZ242" s="176"/>
      <c r="FA242" s="176"/>
      <c r="FB242" s="176"/>
      <c r="FC242" s="176"/>
      <c r="FD242" s="175"/>
      <c r="FG242" s="175"/>
      <c r="FH242" s="176"/>
      <c r="FI242" s="176"/>
      <c r="FJ242" s="176"/>
      <c r="FK242" s="176"/>
      <c r="FL242" s="175"/>
      <c r="FO242" s="175"/>
      <c r="FP242" s="176"/>
      <c r="FQ242" s="176"/>
      <c r="FR242" s="176"/>
      <c r="FS242" s="176"/>
      <c r="FT242" s="175"/>
      <c r="FW242" s="175"/>
      <c r="FX242" s="176"/>
      <c r="FY242" s="176"/>
      <c r="FZ242" s="176"/>
      <c r="GA242" s="176"/>
      <c r="GB242" s="175"/>
      <c r="GE242" s="175"/>
      <c r="GF242" s="176"/>
      <c r="GG242" s="176"/>
      <c r="GH242" s="176"/>
      <c r="GI242" s="176"/>
      <c r="GJ242" s="175"/>
      <c r="GM242" s="175"/>
      <c r="GN242" s="176"/>
      <c r="GO242" s="176"/>
      <c r="GP242" s="176"/>
      <c r="GQ242" s="176"/>
      <c r="GR242" s="175"/>
      <c r="GU242" s="175"/>
      <c r="GV242" s="176"/>
      <c r="GW242" s="176"/>
      <c r="GX242" s="176"/>
      <c r="GY242" s="176"/>
      <c r="GZ242" s="175"/>
      <c r="HC242" s="175"/>
      <c r="HD242" s="176"/>
      <c r="HE242" s="176"/>
      <c r="HF242" s="176"/>
      <c r="HG242" s="176"/>
      <c r="HH242" s="175"/>
      <c r="HK242" s="175"/>
      <c r="HL242" s="176"/>
      <c r="HM242" s="176"/>
      <c r="HN242" s="176"/>
      <c r="HO242" s="176"/>
      <c r="HP242" s="175"/>
      <c r="HS242" s="175"/>
      <c r="HT242" s="176"/>
      <c r="HU242" s="176"/>
      <c r="HV242" s="176"/>
      <c r="HW242" s="176"/>
      <c r="HX242" s="175"/>
      <c r="IA242" s="175"/>
      <c r="IB242" s="176"/>
      <c r="IC242" s="176"/>
      <c r="ID242" s="176"/>
      <c r="IE242" s="176"/>
      <c r="IF242" s="175"/>
      <c r="II242" s="175"/>
      <c r="IJ242" s="176"/>
      <c r="IK242" s="176"/>
      <c r="IL242" s="176"/>
      <c r="IM242" s="176"/>
      <c r="IN242" s="175"/>
      <c r="IQ242" s="175"/>
      <c r="IR242" s="176"/>
      <c r="IS242" s="176"/>
      <c r="IT242" s="176"/>
      <c r="IU242" s="176"/>
      <c r="IV242" s="175"/>
    </row>
    <row r="243" spans="1:256" x14ac:dyDescent="0.25">
      <c r="A243" s="174">
        <v>809</v>
      </c>
      <c r="B243" s="174" t="s">
        <v>966</v>
      </c>
      <c r="C243" s="175">
        <v>-40233.599999999999</v>
      </c>
      <c r="D243" s="176">
        <v>-1950</v>
      </c>
      <c r="E243" s="176">
        <v>0</v>
      </c>
      <c r="F243" s="176">
        <v>-1950</v>
      </c>
      <c r="G243" s="176">
        <v>0</v>
      </c>
      <c r="H243" s="175">
        <v>-42183.6</v>
      </c>
      <c r="I243" s="174" t="s">
        <v>1001</v>
      </c>
      <c r="K243" s="175"/>
      <c r="L243" s="176"/>
      <c r="M243" s="176"/>
      <c r="N243" s="176"/>
      <c r="O243" s="176"/>
      <c r="P243" s="175"/>
      <c r="S243" s="175"/>
      <c r="T243" s="176"/>
      <c r="U243" s="176"/>
      <c r="V243" s="176"/>
      <c r="W243" s="176"/>
      <c r="X243" s="175"/>
      <c r="AA243" s="175"/>
      <c r="AB243" s="176"/>
      <c r="AC243" s="176"/>
      <c r="AD243" s="176"/>
      <c r="AE243" s="176"/>
      <c r="AF243" s="175"/>
      <c r="AI243" s="175"/>
      <c r="AJ243" s="176"/>
      <c r="AK243" s="176"/>
      <c r="AL243" s="176"/>
      <c r="AM243" s="176"/>
      <c r="AN243" s="175"/>
      <c r="AQ243" s="175"/>
      <c r="AR243" s="176"/>
      <c r="AS243" s="176"/>
      <c r="AT243" s="176"/>
      <c r="AU243" s="176"/>
      <c r="AV243" s="175"/>
      <c r="AY243" s="175"/>
      <c r="AZ243" s="176"/>
      <c r="BA243" s="176"/>
      <c r="BB243" s="176"/>
      <c r="BC243" s="176"/>
      <c r="BD243" s="175"/>
      <c r="BG243" s="175"/>
      <c r="BH243" s="176"/>
      <c r="BI243" s="176"/>
      <c r="BJ243" s="176"/>
      <c r="BK243" s="176"/>
      <c r="BL243" s="175"/>
      <c r="BO243" s="175"/>
      <c r="BP243" s="176"/>
      <c r="BQ243" s="176"/>
      <c r="BR243" s="176"/>
      <c r="BS243" s="176"/>
      <c r="BT243" s="175"/>
      <c r="BW243" s="175"/>
      <c r="BX243" s="176"/>
      <c r="BY243" s="176"/>
      <c r="BZ243" s="176"/>
      <c r="CA243" s="176"/>
      <c r="CB243" s="175"/>
      <c r="CE243" s="175"/>
      <c r="CF243" s="176"/>
      <c r="CG243" s="176"/>
      <c r="CH243" s="176"/>
      <c r="CI243" s="176"/>
      <c r="CJ243" s="175"/>
      <c r="CM243" s="175"/>
      <c r="CN243" s="176"/>
      <c r="CO243" s="176"/>
      <c r="CP243" s="176"/>
      <c r="CQ243" s="176"/>
      <c r="CR243" s="175"/>
      <c r="CU243" s="175"/>
      <c r="CV243" s="176"/>
      <c r="CW243" s="176"/>
      <c r="CX243" s="176"/>
      <c r="CY243" s="176"/>
      <c r="CZ243" s="175"/>
      <c r="DC243" s="175"/>
      <c r="DD243" s="176"/>
      <c r="DE243" s="176"/>
      <c r="DF243" s="176"/>
      <c r="DG243" s="176"/>
      <c r="DH243" s="175"/>
      <c r="DK243" s="175"/>
      <c r="DL243" s="176"/>
      <c r="DM243" s="176"/>
      <c r="DN243" s="176"/>
      <c r="DO243" s="176"/>
      <c r="DP243" s="175"/>
      <c r="DS243" s="175"/>
      <c r="DT243" s="176"/>
      <c r="DU243" s="176"/>
      <c r="DV243" s="176"/>
      <c r="DW243" s="176"/>
      <c r="DX243" s="175"/>
      <c r="EA243" s="175"/>
      <c r="EB243" s="176"/>
      <c r="EC243" s="176"/>
      <c r="ED243" s="176"/>
      <c r="EE243" s="176"/>
      <c r="EF243" s="175"/>
      <c r="EI243" s="175"/>
      <c r="EJ243" s="176"/>
      <c r="EK243" s="176"/>
      <c r="EL243" s="176"/>
      <c r="EM243" s="176"/>
      <c r="EN243" s="175"/>
      <c r="EQ243" s="175"/>
      <c r="ER243" s="176"/>
      <c r="ES243" s="176"/>
      <c r="ET243" s="176"/>
      <c r="EU243" s="176"/>
      <c r="EV243" s="175"/>
      <c r="EY243" s="175"/>
      <c r="EZ243" s="176"/>
      <c r="FA243" s="176"/>
      <c r="FB243" s="176"/>
      <c r="FC243" s="176"/>
      <c r="FD243" s="175"/>
      <c r="FG243" s="175"/>
      <c r="FH243" s="176"/>
      <c r="FI243" s="176"/>
      <c r="FJ243" s="176"/>
      <c r="FK243" s="176"/>
      <c r="FL243" s="175"/>
      <c r="FO243" s="175"/>
      <c r="FP243" s="176"/>
      <c r="FQ243" s="176"/>
      <c r="FR243" s="176"/>
      <c r="FS243" s="176"/>
      <c r="FT243" s="175"/>
      <c r="FW243" s="175"/>
      <c r="FX243" s="176"/>
      <c r="FY243" s="176"/>
      <c r="FZ243" s="176"/>
      <c r="GA243" s="176"/>
      <c r="GB243" s="175"/>
      <c r="GE243" s="175"/>
      <c r="GF243" s="176"/>
      <c r="GG243" s="176"/>
      <c r="GH243" s="176"/>
      <c r="GI243" s="176"/>
      <c r="GJ243" s="175"/>
      <c r="GM243" s="175"/>
      <c r="GN243" s="176"/>
      <c r="GO243" s="176"/>
      <c r="GP243" s="176"/>
      <c r="GQ243" s="176"/>
      <c r="GR243" s="175"/>
      <c r="GU243" s="175"/>
      <c r="GV243" s="176"/>
      <c r="GW243" s="176"/>
      <c r="GX243" s="176"/>
      <c r="GY243" s="176"/>
      <c r="GZ243" s="175"/>
      <c r="HC243" s="175"/>
      <c r="HD243" s="176"/>
      <c r="HE243" s="176"/>
      <c r="HF243" s="176"/>
      <c r="HG243" s="176"/>
      <c r="HH243" s="175"/>
      <c r="HK243" s="175"/>
      <c r="HL243" s="176"/>
      <c r="HM243" s="176"/>
      <c r="HN243" s="176"/>
      <c r="HO243" s="176"/>
      <c r="HP243" s="175"/>
      <c r="HS243" s="175"/>
      <c r="HT243" s="176"/>
      <c r="HU243" s="176"/>
      <c r="HV243" s="176"/>
      <c r="HW243" s="176"/>
      <c r="HX243" s="175"/>
      <c r="IA243" s="175"/>
      <c r="IB243" s="176"/>
      <c r="IC243" s="176"/>
      <c r="ID243" s="176"/>
      <c r="IE243" s="176"/>
      <c r="IF243" s="175"/>
      <c r="II243" s="175"/>
      <c r="IJ243" s="176"/>
      <c r="IK243" s="176"/>
      <c r="IL243" s="176"/>
      <c r="IM243" s="176"/>
      <c r="IN243" s="175"/>
      <c r="IQ243" s="175"/>
      <c r="IR243" s="176"/>
      <c r="IS243" s="176"/>
      <c r="IT243" s="176"/>
      <c r="IU243" s="176"/>
      <c r="IV243" s="175"/>
    </row>
    <row r="244" spans="1:256" x14ac:dyDescent="0.25">
      <c r="A244" s="174">
        <v>810</v>
      </c>
      <c r="B244" s="174" t="s">
        <v>967</v>
      </c>
      <c r="C244" s="175">
        <v>-3000</v>
      </c>
      <c r="D244" s="176">
        <v>0</v>
      </c>
      <c r="E244" s="176">
        <v>0</v>
      </c>
      <c r="F244" s="176">
        <v>0</v>
      </c>
      <c r="G244" s="176">
        <v>0</v>
      </c>
      <c r="H244" s="175">
        <v>-3000</v>
      </c>
      <c r="I244" s="174" t="s">
        <v>1001</v>
      </c>
      <c r="K244" s="175"/>
      <c r="L244" s="176"/>
      <c r="M244" s="176"/>
      <c r="N244" s="176"/>
      <c r="O244" s="176"/>
      <c r="P244" s="175"/>
      <c r="S244" s="175"/>
      <c r="T244" s="176"/>
      <c r="U244" s="176"/>
      <c r="V244" s="176"/>
      <c r="W244" s="176"/>
      <c r="X244" s="175"/>
      <c r="AA244" s="175"/>
      <c r="AB244" s="176"/>
      <c r="AC244" s="176"/>
      <c r="AD244" s="176"/>
      <c r="AE244" s="176"/>
      <c r="AF244" s="175"/>
      <c r="AI244" s="175"/>
      <c r="AJ244" s="176"/>
      <c r="AK244" s="176"/>
      <c r="AL244" s="176"/>
      <c r="AM244" s="176"/>
      <c r="AN244" s="175"/>
      <c r="AQ244" s="175"/>
      <c r="AR244" s="176"/>
      <c r="AS244" s="176"/>
      <c r="AT244" s="176"/>
      <c r="AU244" s="176"/>
      <c r="AV244" s="175"/>
      <c r="AY244" s="175"/>
      <c r="AZ244" s="176"/>
      <c r="BA244" s="176"/>
      <c r="BB244" s="176"/>
      <c r="BC244" s="176"/>
      <c r="BD244" s="175"/>
      <c r="BG244" s="175"/>
      <c r="BH244" s="176"/>
      <c r="BI244" s="176"/>
      <c r="BJ244" s="176"/>
      <c r="BK244" s="176"/>
      <c r="BL244" s="175"/>
      <c r="BO244" s="175"/>
      <c r="BP244" s="176"/>
      <c r="BQ244" s="176"/>
      <c r="BR244" s="176"/>
      <c r="BS244" s="176"/>
      <c r="BT244" s="175"/>
      <c r="BW244" s="175"/>
      <c r="BX244" s="176"/>
      <c r="BY244" s="176"/>
      <c r="BZ244" s="176"/>
      <c r="CA244" s="176"/>
      <c r="CB244" s="175"/>
      <c r="CE244" s="175"/>
      <c r="CF244" s="176"/>
      <c r="CG244" s="176"/>
      <c r="CH244" s="176"/>
      <c r="CI244" s="176"/>
      <c r="CJ244" s="175"/>
      <c r="CM244" s="175"/>
      <c r="CN244" s="176"/>
      <c r="CO244" s="176"/>
      <c r="CP244" s="176"/>
      <c r="CQ244" s="176"/>
      <c r="CR244" s="175"/>
      <c r="CU244" s="175"/>
      <c r="CV244" s="176"/>
      <c r="CW244" s="176"/>
      <c r="CX244" s="176"/>
      <c r="CY244" s="176"/>
      <c r="CZ244" s="175"/>
      <c r="DC244" s="175"/>
      <c r="DD244" s="176"/>
      <c r="DE244" s="176"/>
      <c r="DF244" s="176"/>
      <c r="DG244" s="176"/>
      <c r="DH244" s="175"/>
      <c r="DK244" s="175"/>
      <c r="DL244" s="176"/>
      <c r="DM244" s="176"/>
      <c r="DN244" s="176"/>
      <c r="DO244" s="176"/>
      <c r="DP244" s="175"/>
      <c r="DS244" s="175"/>
      <c r="DT244" s="176"/>
      <c r="DU244" s="176"/>
      <c r="DV244" s="176"/>
      <c r="DW244" s="176"/>
      <c r="DX244" s="175"/>
      <c r="EA244" s="175"/>
      <c r="EB244" s="176"/>
      <c r="EC244" s="176"/>
      <c r="ED244" s="176"/>
      <c r="EE244" s="176"/>
      <c r="EF244" s="175"/>
      <c r="EI244" s="175"/>
      <c r="EJ244" s="176"/>
      <c r="EK244" s="176"/>
      <c r="EL244" s="176"/>
      <c r="EM244" s="176"/>
      <c r="EN244" s="175"/>
      <c r="EQ244" s="175"/>
      <c r="ER244" s="176"/>
      <c r="ES244" s="176"/>
      <c r="ET244" s="176"/>
      <c r="EU244" s="176"/>
      <c r="EV244" s="175"/>
      <c r="EY244" s="175"/>
      <c r="EZ244" s="176"/>
      <c r="FA244" s="176"/>
      <c r="FB244" s="176"/>
      <c r="FC244" s="176"/>
      <c r="FD244" s="175"/>
      <c r="FG244" s="175"/>
      <c r="FH244" s="176"/>
      <c r="FI244" s="176"/>
      <c r="FJ244" s="176"/>
      <c r="FK244" s="176"/>
      <c r="FL244" s="175"/>
      <c r="FO244" s="175"/>
      <c r="FP244" s="176"/>
      <c r="FQ244" s="176"/>
      <c r="FR244" s="176"/>
      <c r="FS244" s="176"/>
      <c r="FT244" s="175"/>
      <c r="FW244" s="175"/>
      <c r="FX244" s="176"/>
      <c r="FY244" s="176"/>
      <c r="FZ244" s="176"/>
      <c r="GA244" s="176"/>
      <c r="GB244" s="175"/>
      <c r="GE244" s="175"/>
      <c r="GF244" s="176"/>
      <c r="GG244" s="176"/>
      <c r="GH244" s="176"/>
      <c r="GI244" s="176"/>
      <c r="GJ244" s="175"/>
      <c r="GM244" s="175"/>
      <c r="GN244" s="176"/>
      <c r="GO244" s="176"/>
      <c r="GP244" s="176"/>
      <c r="GQ244" s="176"/>
      <c r="GR244" s="175"/>
      <c r="GU244" s="175"/>
      <c r="GV244" s="176"/>
      <c r="GW244" s="176"/>
      <c r="GX244" s="176"/>
      <c r="GY244" s="176"/>
      <c r="GZ244" s="175"/>
      <c r="HC244" s="175"/>
      <c r="HD244" s="176"/>
      <c r="HE244" s="176"/>
      <c r="HF244" s="176"/>
      <c r="HG244" s="176"/>
      <c r="HH244" s="175"/>
      <c r="HK244" s="175"/>
      <c r="HL244" s="176"/>
      <c r="HM244" s="176"/>
      <c r="HN244" s="176"/>
      <c r="HO244" s="176"/>
      <c r="HP244" s="175"/>
      <c r="HS244" s="175"/>
      <c r="HT244" s="176"/>
      <c r="HU244" s="176"/>
      <c r="HV244" s="176"/>
      <c r="HW244" s="176"/>
      <c r="HX244" s="175"/>
      <c r="IA244" s="175"/>
      <c r="IB244" s="176"/>
      <c r="IC244" s="176"/>
      <c r="ID244" s="176"/>
      <c r="IE244" s="176"/>
      <c r="IF244" s="175"/>
      <c r="II244" s="175"/>
      <c r="IJ244" s="176"/>
      <c r="IK244" s="176"/>
      <c r="IL244" s="176"/>
      <c r="IM244" s="176"/>
      <c r="IN244" s="175"/>
      <c r="IQ244" s="175"/>
      <c r="IR244" s="176"/>
      <c r="IS244" s="176"/>
      <c r="IT244" s="176"/>
      <c r="IU244" s="176"/>
      <c r="IV244" s="175"/>
    </row>
    <row r="245" spans="1:256" x14ac:dyDescent="0.25">
      <c r="A245" s="174">
        <v>812</v>
      </c>
      <c r="B245" s="174" t="s">
        <v>968</v>
      </c>
      <c r="C245" s="175">
        <v>-173775.33</v>
      </c>
      <c r="D245" s="176">
        <v>-97.14</v>
      </c>
      <c r="E245" s="176">
        <v>0</v>
      </c>
      <c r="F245" s="176">
        <v>-97.14</v>
      </c>
      <c r="G245" s="176">
        <v>11036.72</v>
      </c>
      <c r="H245" s="175">
        <v>-162835.75</v>
      </c>
      <c r="I245" s="174" t="s">
        <v>1001</v>
      </c>
      <c r="K245" s="175"/>
      <c r="L245" s="176"/>
      <c r="M245" s="176"/>
      <c r="N245" s="176"/>
      <c r="O245" s="176"/>
      <c r="P245" s="175"/>
      <c r="S245" s="175"/>
      <c r="T245" s="176"/>
      <c r="U245" s="176"/>
      <c r="V245" s="176"/>
      <c r="W245" s="176"/>
      <c r="X245" s="175"/>
      <c r="AA245" s="175"/>
      <c r="AB245" s="176"/>
      <c r="AC245" s="176"/>
      <c r="AD245" s="176"/>
      <c r="AE245" s="176"/>
      <c r="AF245" s="175"/>
      <c r="AI245" s="175"/>
      <c r="AJ245" s="176"/>
      <c r="AK245" s="176"/>
      <c r="AL245" s="176"/>
      <c r="AM245" s="176"/>
      <c r="AN245" s="175"/>
      <c r="AQ245" s="175"/>
      <c r="AR245" s="176"/>
      <c r="AS245" s="176"/>
      <c r="AT245" s="176"/>
      <c r="AU245" s="176"/>
      <c r="AV245" s="175"/>
      <c r="AY245" s="175"/>
      <c r="AZ245" s="176"/>
      <c r="BA245" s="176"/>
      <c r="BB245" s="176"/>
      <c r="BC245" s="176"/>
      <c r="BD245" s="175"/>
      <c r="BG245" s="175"/>
      <c r="BH245" s="176"/>
      <c r="BI245" s="176"/>
      <c r="BJ245" s="176"/>
      <c r="BK245" s="176"/>
      <c r="BL245" s="175"/>
      <c r="BO245" s="175"/>
      <c r="BP245" s="176"/>
      <c r="BQ245" s="176"/>
      <c r="BR245" s="176"/>
      <c r="BS245" s="176"/>
      <c r="BT245" s="175"/>
      <c r="BW245" s="175"/>
      <c r="BX245" s="176"/>
      <c r="BY245" s="176"/>
      <c r="BZ245" s="176"/>
      <c r="CA245" s="176"/>
      <c r="CB245" s="175"/>
      <c r="CE245" s="175"/>
      <c r="CF245" s="176"/>
      <c r="CG245" s="176"/>
      <c r="CH245" s="176"/>
      <c r="CI245" s="176"/>
      <c r="CJ245" s="175"/>
      <c r="CM245" s="175"/>
      <c r="CN245" s="176"/>
      <c r="CO245" s="176"/>
      <c r="CP245" s="176"/>
      <c r="CQ245" s="176"/>
      <c r="CR245" s="175"/>
      <c r="CU245" s="175"/>
      <c r="CV245" s="176"/>
      <c r="CW245" s="176"/>
      <c r="CX245" s="176"/>
      <c r="CY245" s="176"/>
      <c r="CZ245" s="175"/>
      <c r="DC245" s="175"/>
      <c r="DD245" s="176"/>
      <c r="DE245" s="176"/>
      <c r="DF245" s="176"/>
      <c r="DG245" s="176"/>
      <c r="DH245" s="175"/>
      <c r="DK245" s="175"/>
      <c r="DL245" s="176"/>
      <c r="DM245" s="176"/>
      <c r="DN245" s="176"/>
      <c r="DO245" s="176"/>
      <c r="DP245" s="175"/>
      <c r="DS245" s="175"/>
      <c r="DT245" s="176"/>
      <c r="DU245" s="176"/>
      <c r="DV245" s="176"/>
      <c r="DW245" s="176"/>
      <c r="DX245" s="175"/>
      <c r="EA245" s="175"/>
      <c r="EB245" s="176"/>
      <c r="EC245" s="176"/>
      <c r="ED245" s="176"/>
      <c r="EE245" s="176"/>
      <c r="EF245" s="175"/>
      <c r="EI245" s="175"/>
      <c r="EJ245" s="176"/>
      <c r="EK245" s="176"/>
      <c r="EL245" s="176"/>
      <c r="EM245" s="176"/>
      <c r="EN245" s="175"/>
      <c r="EQ245" s="175"/>
      <c r="ER245" s="176"/>
      <c r="ES245" s="176"/>
      <c r="ET245" s="176"/>
      <c r="EU245" s="176"/>
      <c r="EV245" s="175"/>
      <c r="EY245" s="175"/>
      <c r="EZ245" s="176"/>
      <c r="FA245" s="176"/>
      <c r="FB245" s="176"/>
      <c r="FC245" s="176"/>
      <c r="FD245" s="175"/>
      <c r="FG245" s="175"/>
      <c r="FH245" s="176"/>
      <c r="FI245" s="176"/>
      <c r="FJ245" s="176"/>
      <c r="FK245" s="176"/>
      <c r="FL245" s="175"/>
      <c r="FO245" s="175"/>
      <c r="FP245" s="176"/>
      <c r="FQ245" s="176"/>
      <c r="FR245" s="176"/>
      <c r="FS245" s="176"/>
      <c r="FT245" s="175"/>
      <c r="FW245" s="175"/>
      <c r="FX245" s="176"/>
      <c r="FY245" s="176"/>
      <c r="FZ245" s="176"/>
      <c r="GA245" s="176"/>
      <c r="GB245" s="175"/>
      <c r="GE245" s="175"/>
      <c r="GF245" s="176"/>
      <c r="GG245" s="176"/>
      <c r="GH245" s="176"/>
      <c r="GI245" s="176"/>
      <c r="GJ245" s="175"/>
      <c r="GM245" s="175"/>
      <c r="GN245" s="176"/>
      <c r="GO245" s="176"/>
      <c r="GP245" s="176"/>
      <c r="GQ245" s="176"/>
      <c r="GR245" s="175"/>
      <c r="GU245" s="175"/>
      <c r="GV245" s="176"/>
      <c r="GW245" s="176"/>
      <c r="GX245" s="176"/>
      <c r="GY245" s="176"/>
      <c r="GZ245" s="175"/>
      <c r="HC245" s="175"/>
      <c r="HD245" s="176"/>
      <c r="HE245" s="176"/>
      <c r="HF245" s="176"/>
      <c r="HG245" s="176"/>
      <c r="HH245" s="175"/>
      <c r="HK245" s="175"/>
      <c r="HL245" s="176"/>
      <c r="HM245" s="176"/>
      <c r="HN245" s="176"/>
      <c r="HO245" s="176"/>
      <c r="HP245" s="175"/>
      <c r="HS245" s="175"/>
      <c r="HT245" s="176"/>
      <c r="HU245" s="176"/>
      <c r="HV245" s="176"/>
      <c r="HW245" s="176"/>
      <c r="HX245" s="175"/>
      <c r="IA245" s="175"/>
      <c r="IB245" s="176"/>
      <c r="IC245" s="176"/>
      <c r="ID245" s="176"/>
      <c r="IE245" s="176"/>
      <c r="IF245" s="175"/>
      <c r="II245" s="175"/>
      <c r="IJ245" s="176"/>
      <c r="IK245" s="176"/>
      <c r="IL245" s="176"/>
      <c r="IM245" s="176"/>
      <c r="IN245" s="175"/>
      <c r="IQ245" s="175"/>
      <c r="IR245" s="176"/>
      <c r="IS245" s="176"/>
      <c r="IT245" s="176"/>
      <c r="IU245" s="176"/>
      <c r="IV245" s="175"/>
    </row>
    <row r="246" spans="1:256" x14ac:dyDescent="0.25">
      <c r="A246" s="174">
        <v>813</v>
      </c>
      <c r="B246" s="174" t="s">
        <v>969</v>
      </c>
      <c r="C246" s="175">
        <v>-16285.7</v>
      </c>
      <c r="D246" s="176">
        <v>-10100</v>
      </c>
      <c r="E246" s="176">
        <v>0</v>
      </c>
      <c r="F246" s="176">
        <v>-10100</v>
      </c>
      <c r="G246" s="176">
        <v>6368.34</v>
      </c>
      <c r="H246" s="175">
        <v>-20017.36</v>
      </c>
      <c r="I246" s="174" t="s">
        <v>1001</v>
      </c>
      <c r="K246" s="175"/>
      <c r="L246" s="176"/>
      <c r="M246" s="176"/>
      <c r="N246" s="176"/>
      <c r="O246" s="176"/>
      <c r="P246" s="175"/>
      <c r="S246" s="175"/>
      <c r="T246" s="176"/>
      <c r="U246" s="176"/>
      <c r="V246" s="176"/>
      <c r="W246" s="176"/>
      <c r="X246" s="175"/>
      <c r="AA246" s="175"/>
      <c r="AB246" s="176"/>
      <c r="AC246" s="176"/>
      <c r="AD246" s="176"/>
      <c r="AE246" s="176"/>
      <c r="AF246" s="175"/>
      <c r="AI246" s="175"/>
      <c r="AJ246" s="176"/>
      <c r="AK246" s="176"/>
      <c r="AL246" s="176"/>
      <c r="AM246" s="176"/>
      <c r="AN246" s="175"/>
      <c r="AQ246" s="175"/>
      <c r="AR246" s="176"/>
      <c r="AS246" s="176"/>
      <c r="AT246" s="176"/>
      <c r="AU246" s="176"/>
      <c r="AV246" s="175"/>
      <c r="AY246" s="175"/>
      <c r="AZ246" s="176"/>
      <c r="BA246" s="176"/>
      <c r="BB246" s="176"/>
      <c r="BC246" s="176"/>
      <c r="BD246" s="175"/>
      <c r="BG246" s="175"/>
      <c r="BH246" s="176"/>
      <c r="BI246" s="176"/>
      <c r="BJ246" s="176"/>
      <c r="BK246" s="176"/>
      <c r="BL246" s="175"/>
      <c r="BO246" s="175"/>
      <c r="BP246" s="176"/>
      <c r="BQ246" s="176"/>
      <c r="BR246" s="176"/>
      <c r="BS246" s="176"/>
      <c r="BT246" s="175"/>
      <c r="BW246" s="175"/>
      <c r="BX246" s="176"/>
      <c r="BY246" s="176"/>
      <c r="BZ246" s="176"/>
      <c r="CA246" s="176"/>
      <c r="CB246" s="175"/>
      <c r="CE246" s="175"/>
      <c r="CF246" s="176"/>
      <c r="CG246" s="176"/>
      <c r="CH246" s="176"/>
      <c r="CI246" s="176"/>
      <c r="CJ246" s="175"/>
      <c r="CM246" s="175"/>
      <c r="CN246" s="176"/>
      <c r="CO246" s="176"/>
      <c r="CP246" s="176"/>
      <c r="CQ246" s="176"/>
      <c r="CR246" s="175"/>
      <c r="CU246" s="175"/>
      <c r="CV246" s="176"/>
      <c r="CW246" s="176"/>
      <c r="CX246" s="176"/>
      <c r="CY246" s="176"/>
      <c r="CZ246" s="175"/>
      <c r="DC246" s="175"/>
      <c r="DD246" s="176"/>
      <c r="DE246" s="176"/>
      <c r="DF246" s="176"/>
      <c r="DG246" s="176"/>
      <c r="DH246" s="175"/>
      <c r="DK246" s="175"/>
      <c r="DL246" s="176"/>
      <c r="DM246" s="176"/>
      <c r="DN246" s="176"/>
      <c r="DO246" s="176"/>
      <c r="DP246" s="175"/>
      <c r="DS246" s="175"/>
      <c r="DT246" s="176"/>
      <c r="DU246" s="176"/>
      <c r="DV246" s="176"/>
      <c r="DW246" s="176"/>
      <c r="DX246" s="175"/>
      <c r="EA246" s="175"/>
      <c r="EB246" s="176"/>
      <c r="EC246" s="176"/>
      <c r="ED246" s="176"/>
      <c r="EE246" s="176"/>
      <c r="EF246" s="175"/>
      <c r="EI246" s="175"/>
      <c r="EJ246" s="176"/>
      <c r="EK246" s="176"/>
      <c r="EL246" s="176"/>
      <c r="EM246" s="176"/>
      <c r="EN246" s="175"/>
      <c r="EQ246" s="175"/>
      <c r="ER246" s="176"/>
      <c r="ES246" s="176"/>
      <c r="ET246" s="176"/>
      <c r="EU246" s="176"/>
      <c r="EV246" s="175"/>
      <c r="EY246" s="175"/>
      <c r="EZ246" s="176"/>
      <c r="FA246" s="176"/>
      <c r="FB246" s="176"/>
      <c r="FC246" s="176"/>
      <c r="FD246" s="175"/>
      <c r="FG246" s="175"/>
      <c r="FH246" s="176"/>
      <c r="FI246" s="176"/>
      <c r="FJ246" s="176"/>
      <c r="FK246" s="176"/>
      <c r="FL246" s="175"/>
      <c r="FO246" s="175"/>
      <c r="FP246" s="176"/>
      <c r="FQ246" s="176"/>
      <c r="FR246" s="176"/>
      <c r="FS246" s="176"/>
      <c r="FT246" s="175"/>
      <c r="FW246" s="175"/>
      <c r="FX246" s="176"/>
      <c r="FY246" s="176"/>
      <c r="FZ246" s="176"/>
      <c r="GA246" s="176"/>
      <c r="GB246" s="175"/>
      <c r="GE246" s="175"/>
      <c r="GF246" s="176"/>
      <c r="GG246" s="176"/>
      <c r="GH246" s="176"/>
      <c r="GI246" s="176"/>
      <c r="GJ246" s="175"/>
      <c r="GM246" s="175"/>
      <c r="GN246" s="176"/>
      <c r="GO246" s="176"/>
      <c r="GP246" s="176"/>
      <c r="GQ246" s="176"/>
      <c r="GR246" s="175"/>
      <c r="GU246" s="175"/>
      <c r="GV246" s="176"/>
      <c r="GW246" s="176"/>
      <c r="GX246" s="176"/>
      <c r="GY246" s="176"/>
      <c r="GZ246" s="175"/>
      <c r="HC246" s="175"/>
      <c r="HD246" s="176"/>
      <c r="HE246" s="176"/>
      <c r="HF246" s="176"/>
      <c r="HG246" s="176"/>
      <c r="HH246" s="175"/>
      <c r="HK246" s="175"/>
      <c r="HL246" s="176"/>
      <c r="HM246" s="176"/>
      <c r="HN246" s="176"/>
      <c r="HO246" s="176"/>
      <c r="HP246" s="175"/>
      <c r="HS246" s="175"/>
      <c r="HT246" s="176"/>
      <c r="HU246" s="176"/>
      <c r="HV246" s="176"/>
      <c r="HW246" s="176"/>
      <c r="HX246" s="175"/>
      <c r="IA246" s="175"/>
      <c r="IB246" s="176"/>
      <c r="IC246" s="176"/>
      <c r="ID246" s="176"/>
      <c r="IE246" s="176"/>
      <c r="IF246" s="175"/>
      <c r="II246" s="175"/>
      <c r="IJ246" s="176"/>
      <c r="IK246" s="176"/>
      <c r="IL246" s="176"/>
      <c r="IM246" s="176"/>
      <c r="IN246" s="175"/>
      <c r="IQ246" s="175"/>
      <c r="IR246" s="176"/>
      <c r="IS246" s="176"/>
      <c r="IT246" s="176"/>
      <c r="IU246" s="176"/>
      <c r="IV246" s="175"/>
    </row>
    <row r="247" spans="1:256" x14ac:dyDescent="0.25">
      <c r="A247" s="174">
        <v>815</v>
      </c>
      <c r="B247" s="174" t="s">
        <v>970</v>
      </c>
      <c r="C247" s="175">
        <v>-546.5</v>
      </c>
      <c r="D247" s="176">
        <v>0</v>
      </c>
      <c r="E247" s="176">
        <v>0</v>
      </c>
      <c r="F247" s="176">
        <v>0</v>
      </c>
      <c r="G247" s="176">
        <v>0</v>
      </c>
      <c r="H247" s="175">
        <v>-546.5</v>
      </c>
      <c r="I247" s="174" t="s">
        <v>1001</v>
      </c>
      <c r="K247" s="175"/>
      <c r="L247" s="176"/>
      <c r="M247" s="176"/>
      <c r="N247" s="176"/>
      <c r="O247" s="176"/>
      <c r="P247" s="175"/>
      <c r="S247" s="175"/>
      <c r="T247" s="176"/>
      <c r="U247" s="176"/>
      <c r="V247" s="176"/>
      <c r="W247" s="176"/>
      <c r="X247" s="175"/>
      <c r="AA247" s="175"/>
      <c r="AB247" s="176"/>
      <c r="AC247" s="176"/>
      <c r="AD247" s="176"/>
      <c r="AE247" s="176"/>
      <c r="AF247" s="175"/>
      <c r="AI247" s="175"/>
      <c r="AJ247" s="176"/>
      <c r="AK247" s="176"/>
      <c r="AL247" s="176"/>
      <c r="AM247" s="176"/>
      <c r="AN247" s="175"/>
      <c r="AQ247" s="175"/>
      <c r="AR247" s="176"/>
      <c r="AS247" s="176"/>
      <c r="AT247" s="176"/>
      <c r="AU247" s="176"/>
      <c r="AV247" s="175"/>
      <c r="AY247" s="175"/>
      <c r="AZ247" s="176"/>
      <c r="BA247" s="176"/>
      <c r="BB247" s="176"/>
      <c r="BC247" s="176"/>
      <c r="BD247" s="175"/>
      <c r="BG247" s="175"/>
      <c r="BH247" s="176"/>
      <c r="BI247" s="176"/>
      <c r="BJ247" s="176"/>
      <c r="BK247" s="176"/>
      <c r="BL247" s="175"/>
      <c r="BO247" s="175"/>
      <c r="BP247" s="176"/>
      <c r="BQ247" s="176"/>
      <c r="BR247" s="176"/>
      <c r="BS247" s="176"/>
      <c r="BT247" s="175"/>
      <c r="BW247" s="175"/>
      <c r="BX247" s="176"/>
      <c r="BY247" s="176"/>
      <c r="BZ247" s="176"/>
      <c r="CA247" s="176"/>
      <c r="CB247" s="175"/>
      <c r="CE247" s="175"/>
      <c r="CF247" s="176"/>
      <c r="CG247" s="176"/>
      <c r="CH247" s="176"/>
      <c r="CI247" s="176"/>
      <c r="CJ247" s="175"/>
      <c r="CM247" s="175"/>
      <c r="CN247" s="176"/>
      <c r="CO247" s="176"/>
      <c r="CP247" s="176"/>
      <c r="CQ247" s="176"/>
      <c r="CR247" s="175"/>
      <c r="CU247" s="175"/>
      <c r="CV247" s="176"/>
      <c r="CW247" s="176"/>
      <c r="CX247" s="176"/>
      <c r="CY247" s="176"/>
      <c r="CZ247" s="175"/>
      <c r="DC247" s="175"/>
      <c r="DD247" s="176"/>
      <c r="DE247" s="176"/>
      <c r="DF247" s="176"/>
      <c r="DG247" s="176"/>
      <c r="DH247" s="175"/>
      <c r="DK247" s="175"/>
      <c r="DL247" s="176"/>
      <c r="DM247" s="176"/>
      <c r="DN247" s="176"/>
      <c r="DO247" s="176"/>
      <c r="DP247" s="175"/>
      <c r="DS247" s="175"/>
      <c r="DT247" s="176"/>
      <c r="DU247" s="176"/>
      <c r="DV247" s="176"/>
      <c r="DW247" s="176"/>
      <c r="DX247" s="175"/>
      <c r="EA247" s="175"/>
      <c r="EB247" s="176"/>
      <c r="EC247" s="176"/>
      <c r="ED247" s="176"/>
      <c r="EE247" s="176"/>
      <c r="EF247" s="175"/>
      <c r="EI247" s="175"/>
      <c r="EJ247" s="176"/>
      <c r="EK247" s="176"/>
      <c r="EL247" s="176"/>
      <c r="EM247" s="176"/>
      <c r="EN247" s="175"/>
      <c r="EQ247" s="175"/>
      <c r="ER247" s="176"/>
      <c r="ES247" s="176"/>
      <c r="ET247" s="176"/>
      <c r="EU247" s="176"/>
      <c r="EV247" s="175"/>
      <c r="EY247" s="175"/>
      <c r="EZ247" s="176"/>
      <c r="FA247" s="176"/>
      <c r="FB247" s="176"/>
      <c r="FC247" s="176"/>
      <c r="FD247" s="175"/>
      <c r="FG247" s="175"/>
      <c r="FH247" s="176"/>
      <c r="FI247" s="176"/>
      <c r="FJ247" s="176"/>
      <c r="FK247" s="176"/>
      <c r="FL247" s="175"/>
      <c r="FO247" s="175"/>
      <c r="FP247" s="176"/>
      <c r="FQ247" s="176"/>
      <c r="FR247" s="176"/>
      <c r="FS247" s="176"/>
      <c r="FT247" s="175"/>
      <c r="FW247" s="175"/>
      <c r="FX247" s="176"/>
      <c r="FY247" s="176"/>
      <c r="FZ247" s="176"/>
      <c r="GA247" s="176"/>
      <c r="GB247" s="175"/>
      <c r="GE247" s="175"/>
      <c r="GF247" s="176"/>
      <c r="GG247" s="176"/>
      <c r="GH247" s="176"/>
      <c r="GI247" s="176"/>
      <c r="GJ247" s="175"/>
      <c r="GM247" s="175"/>
      <c r="GN247" s="176"/>
      <c r="GO247" s="176"/>
      <c r="GP247" s="176"/>
      <c r="GQ247" s="176"/>
      <c r="GR247" s="175"/>
      <c r="GU247" s="175"/>
      <c r="GV247" s="176"/>
      <c r="GW247" s="176"/>
      <c r="GX247" s="176"/>
      <c r="GY247" s="176"/>
      <c r="GZ247" s="175"/>
      <c r="HC247" s="175"/>
      <c r="HD247" s="176"/>
      <c r="HE247" s="176"/>
      <c r="HF247" s="176"/>
      <c r="HG247" s="176"/>
      <c r="HH247" s="175"/>
      <c r="HK247" s="175"/>
      <c r="HL247" s="176"/>
      <c r="HM247" s="176"/>
      <c r="HN247" s="176"/>
      <c r="HO247" s="176"/>
      <c r="HP247" s="175"/>
      <c r="HS247" s="175"/>
      <c r="HT247" s="176"/>
      <c r="HU247" s="176"/>
      <c r="HV247" s="176"/>
      <c r="HW247" s="176"/>
      <c r="HX247" s="175"/>
      <c r="IA247" s="175"/>
      <c r="IB247" s="176"/>
      <c r="IC247" s="176"/>
      <c r="ID247" s="176"/>
      <c r="IE247" s="176"/>
      <c r="IF247" s="175"/>
      <c r="II247" s="175"/>
      <c r="IJ247" s="176"/>
      <c r="IK247" s="176"/>
      <c r="IL247" s="176"/>
      <c r="IM247" s="176"/>
      <c r="IN247" s="175"/>
      <c r="IQ247" s="175"/>
      <c r="IR247" s="176"/>
      <c r="IS247" s="176"/>
      <c r="IT247" s="176"/>
      <c r="IU247" s="176"/>
      <c r="IV247" s="175"/>
    </row>
    <row r="248" spans="1:256" x14ac:dyDescent="0.25">
      <c r="A248" s="174">
        <v>817</v>
      </c>
      <c r="B248" s="174" t="s">
        <v>971</v>
      </c>
      <c r="C248" s="175">
        <v>-29407.35</v>
      </c>
      <c r="D248" s="176">
        <v>0</v>
      </c>
      <c r="E248" s="176">
        <v>0</v>
      </c>
      <c r="F248" s="176">
        <v>0</v>
      </c>
      <c r="G248" s="176">
        <v>0</v>
      </c>
      <c r="H248" s="175">
        <v>-29407.35</v>
      </c>
      <c r="I248" s="174" t="s">
        <v>1001</v>
      </c>
      <c r="K248" s="175"/>
      <c r="L248" s="176"/>
      <c r="M248" s="176"/>
      <c r="N248" s="176"/>
      <c r="O248" s="176"/>
      <c r="P248" s="175"/>
      <c r="S248" s="175"/>
      <c r="T248" s="176"/>
      <c r="U248" s="176"/>
      <c r="V248" s="176"/>
      <c r="W248" s="176"/>
      <c r="X248" s="175"/>
      <c r="AA248" s="175"/>
      <c r="AB248" s="176"/>
      <c r="AC248" s="176"/>
      <c r="AD248" s="176"/>
      <c r="AE248" s="176"/>
      <c r="AF248" s="175"/>
      <c r="AI248" s="175"/>
      <c r="AJ248" s="176"/>
      <c r="AK248" s="176"/>
      <c r="AL248" s="176"/>
      <c r="AM248" s="176"/>
      <c r="AN248" s="175"/>
      <c r="AQ248" s="175"/>
      <c r="AR248" s="176"/>
      <c r="AS248" s="176"/>
      <c r="AT248" s="176"/>
      <c r="AU248" s="176"/>
      <c r="AV248" s="175"/>
      <c r="AY248" s="175"/>
      <c r="AZ248" s="176"/>
      <c r="BA248" s="176"/>
      <c r="BB248" s="176"/>
      <c r="BC248" s="176"/>
      <c r="BD248" s="175"/>
      <c r="BG248" s="175"/>
      <c r="BH248" s="176"/>
      <c r="BI248" s="176"/>
      <c r="BJ248" s="176"/>
      <c r="BK248" s="176"/>
      <c r="BL248" s="175"/>
      <c r="BO248" s="175"/>
      <c r="BP248" s="176"/>
      <c r="BQ248" s="176"/>
      <c r="BR248" s="176"/>
      <c r="BS248" s="176"/>
      <c r="BT248" s="175"/>
      <c r="BW248" s="175"/>
      <c r="BX248" s="176"/>
      <c r="BY248" s="176"/>
      <c r="BZ248" s="176"/>
      <c r="CA248" s="176"/>
      <c r="CB248" s="175"/>
      <c r="CE248" s="175"/>
      <c r="CF248" s="176"/>
      <c r="CG248" s="176"/>
      <c r="CH248" s="176"/>
      <c r="CI248" s="176"/>
      <c r="CJ248" s="175"/>
      <c r="CM248" s="175"/>
      <c r="CN248" s="176"/>
      <c r="CO248" s="176"/>
      <c r="CP248" s="176"/>
      <c r="CQ248" s="176"/>
      <c r="CR248" s="175"/>
      <c r="CU248" s="175"/>
      <c r="CV248" s="176"/>
      <c r="CW248" s="176"/>
      <c r="CX248" s="176"/>
      <c r="CY248" s="176"/>
      <c r="CZ248" s="175"/>
      <c r="DC248" s="175"/>
      <c r="DD248" s="176"/>
      <c r="DE248" s="176"/>
      <c r="DF248" s="176"/>
      <c r="DG248" s="176"/>
      <c r="DH248" s="175"/>
      <c r="DK248" s="175"/>
      <c r="DL248" s="176"/>
      <c r="DM248" s="176"/>
      <c r="DN248" s="176"/>
      <c r="DO248" s="176"/>
      <c r="DP248" s="175"/>
      <c r="DS248" s="175"/>
      <c r="DT248" s="176"/>
      <c r="DU248" s="176"/>
      <c r="DV248" s="176"/>
      <c r="DW248" s="176"/>
      <c r="DX248" s="175"/>
      <c r="EA248" s="175"/>
      <c r="EB248" s="176"/>
      <c r="EC248" s="176"/>
      <c r="ED248" s="176"/>
      <c r="EE248" s="176"/>
      <c r="EF248" s="175"/>
      <c r="EI248" s="175"/>
      <c r="EJ248" s="176"/>
      <c r="EK248" s="176"/>
      <c r="EL248" s="176"/>
      <c r="EM248" s="176"/>
      <c r="EN248" s="175"/>
      <c r="EQ248" s="175"/>
      <c r="ER248" s="176"/>
      <c r="ES248" s="176"/>
      <c r="ET248" s="176"/>
      <c r="EU248" s="176"/>
      <c r="EV248" s="175"/>
      <c r="EY248" s="175"/>
      <c r="EZ248" s="176"/>
      <c r="FA248" s="176"/>
      <c r="FB248" s="176"/>
      <c r="FC248" s="176"/>
      <c r="FD248" s="175"/>
      <c r="FG248" s="175"/>
      <c r="FH248" s="176"/>
      <c r="FI248" s="176"/>
      <c r="FJ248" s="176"/>
      <c r="FK248" s="176"/>
      <c r="FL248" s="175"/>
      <c r="FO248" s="175"/>
      <c r="FP248" s="176"/>
      <c r="FQ248" s="176"/>
      <c r="FR248" s="176"/>
      <c r="FS248" s="176"/>
      <c r="FT248" s="175"/>
      <c r="FW248" s="175"/>
      <c r="FX248" s="176"/>
      <c r="FY248" s="176"/>
      <c r="FZ248" s="176"/>
      <c r="GA248" s="176"/>
      <c r="GB248" s="175"/>
      <c r="GE248" s="175"/>
      <c r="GF248" s="176"/>
      <c r="GG248" s="176"/>
      <c r="GH248" s="176"/>
      <c r="GI248" s="176"/>
      <c r="GJ248" s="175"/>
      <c r="GM248" s="175"/>
      <c r="GN248" s="176"/>
      <c r="GO248" s="176"/>
      <c r="GP248" s="176"/>
      <c r="GQ248" s="176"/>
      <c r="GR248" s="175"/>
      <c r="GU248" s="175"/>
      <c r="GV248" s="176"/>
      <c r="GW248" s="176"/>
      <c r="GX248" s="176"/>
      <c r="GY248" s="176"/>
      <c r="GZ248" s="175"/>
      <c r="HC248" s="175"/>
      <c r="HD248" s="176"/>
      <c r="HE248" s="176"/>
      <c r="HF248" s="176"/>
      <c r="HG248" s="176"/>
      <c r="HH248" s="175"/>
      <c r="HK248" s="175"/>
      <c r="HL248" s="176"/>
      <c r="HM248" s="176"/>
      <c r="HN248" s="176"/>
      <c r="HO248" s="176"/>
      <c r="HP248" s="175"/>
      <c r="HS248" s="175"/>
      <c r="HT248" s="176"/>
      <c r="HU248" s="176"/>
      <c r="HV248" s="176"/>
      <c r="HW248" s="176"/>
      <c r="HX248" s="175"/>
      <c r="IA248" s="175"/>
      <c r="IB248" s="176"/>
      <c r="IC248" s="176"/>
      <c r="ID248" s="176"/>
      <c r="IE248" s="176"/>
      <c r="IF248" s="175"/>
      <c r="II248" s="175"/>
      <c r="IJ248" s="176"/>
      <c r="IK248" s="176"/>
      <c r="IL248" s="176"/>
      <c r="IM248" s="176"/>
      <c r="IN248" s="175"/>
      <c r="IQ248" s="175"/>
      <c r="IR248" s="176"/>
      <c r="IS248" s="176"/>
      <c r="IT248" s="176"/>
      <c r="IU248" s="176"/>
      <c r="IV248" s="175"/>
    </row>
    <row r="249" spans="1:256" x14ac:dyDescent="0.25">
      <c r="A249" s="174">
        <v>820</v>
      </c>
      <c r="B249" s="174" t="s">
        <v>972</v>
      </c>
      <c r="C249" s="175">
        <v>-20448.13</v>
      </c>
      <c r="D249" s="176">
        <v>-10715.45</v>
      </c>
      <c r="E249" s="176">
        <v>0</v>
      </c>
      <c r="F249" s="176">
        <v>-10715.45</v>
      </c>
      <c r="G249" s="176">
        <v>0</v>
      </c>
      <c r="H249" s="175">
        <v>-31163.58</v>
      </c>
      <c r="I249" s="174" t="s">
        <v>1001</v>
      </c>
      <c r="K249" s="175"/>
      <c r="L249" s="176"/>
      <c r="M249" s="176"/>
      <c r="N249" s="176"/>
      <c r="O249" s="176"/>
      <c r="P249" s="175"/>
      <c r="S249" s="175"/>
      <c r="T249" s="176"/>
      <c r="U249" s="176"/>
      <c r="V249" s="176"/>
      <c r="W249" s="176"/>
      <c r="X249" s="175"/>
      <c r="AA249" s="175"/>
      <c r="AB249" s="176"/>
      <c r="AC249" s="176"/>
      <c r="AD249" s="176"/>
      <c r="AE249" s="176"/>
      <c r="AF249" s="175"/>
      <c r="AI249" s="175"/>
      <c r="AJ249" s="176"/>
      <c r="AK249" s="176"/>
      <c r="AL249" s="176"/>
      <c r="AM249" s="176"/>
      <c r="AN249" s="175"/>
      <c r="AQ249" s="175"/>
      <c r="AR249" s="176"/>
      <c r="AS249" s="176"/>
      <c r="AT249" s="176"/>
      <c r="AU249" s="176"/>
      <c r="AV249" s="175"/>
      <c r="AY249" s="175"/>
      <c r="AZ249" s="176"/>
      <c r="BA249" s="176"/>
      <c r="BB249" s="176"/>
      <c r="BC249" s="176"/>
      <c r="BD249" s="175"/>
      <c r="BG249" s="175"/>
      <c r="BH249" s="176"/>
      <c r="BI249" s="176"/>
      <c r="BJ249" s="176"/>
      <c r="BK249" s="176"/>
      <c r="BL249" s="175"/>
      <c r="BO249" s="175"/>
      <c r="BP249" s="176"/>
      <c r="BQ249" s="176"/>
      <c r="BR249" s="176"/>
      <c r="BS249" s="176"/>
      <c r="BT249" s="175"/>
      <c r="BW249" s="175"/>
      <c r="BX249" s="176"/>
      <c r="BY249" s="176"/>
      <c r="BZ249" s="176"/>
      <c r="CA249" s="176"/>
      <c r="CB249" s="175"/>
      <c r="CE249" s="175"/>
      <c r="CF249" s="176"/>
      <c r="CG249" s="176"/>
      <c r="CH249" s="176"/>
      <c r="CI249" s="176"/>
      <c r="CJ249" s="175"/>
      <c r="CM249" s="175"/>
      <c r="CN249" s="176"/>
      <c r="CO249" s="176"/>
      <c r="CP249" s="176"/>
      <c r="CQ249" s="176"/>
      <c r="CR249" s="175"/>
      <c r="CU249" s="175"/>
      <c r="CV249" s="176"/>
      <c r="CW249" s="176"/>
      <c r="CX249" s="176"/>
      <c r="CY249" s="176"/>
      <c r="CZ249" s="175"/>
      <c r="DC249" s="175"/>
      <c r="DD249" s="176"/>
      <c r="DE249" s="176"/>
      <c r="DF249" s="176"/>
      <c r="DG249" s="176"/>
      <c r="DH249" s="175"/>
      <c r="DK249" s="175"/>
      <c r="DL249" s="176"/>
      <c r="DM249" s="176"/>
      <c r="DN249" s="176"/>
      <c r="DO249" s="176"/>
      <c r="DP249" s="175"/>
      <c r="DS249" s="175"/>
      <c r="DT249" s="176"/>
      <c r="DU249" s="176"/>
      <c r="DV249" s="176"/>
      <c r="DW249" s="176"/>
      <c r="DX249" s="175"/>
      <c r="EA249" s="175"/>
      <c r="EB249" s="176"/>
      <c r="EC249" s="176"/>
      <c r="ED249" s="176"/>
      <c r="EE249" s="176"/>
      <c r="EF249" s="175"/>
      <c r="EI249" s="175"/>
      <c r="EJ249" s="176"/>
      <c r="EK249" s="176"/>
      <c r="EL249" s="176"/>
      <c r="EM249" s="176"/>
      <c r="EN249" s="175"/>
      <c r="EQ249" s="175"/>
      <c r="ER249" s="176"/>
      <c r="ES249" s="176"/>
      <c r="ET249" s="176"/>
      <c r="EU249" s="176"/>
      <c r="EV249" s="175"/>
      <c r="EY249" s="175"/>
      <c r="EZ249" s="176"/>
      <c r="FA249" s="176"/>
      <c r="FB249" s="176"/>
      <c r="FC249" s="176"/>
      <c r="FD249" s="175"/>
      <c r="FG249" s="175"/>
      <c r="FH249" s="176"/>
      <c r="FI249" s="176"/>
      <c r="FJ249" s="176"/>
      <c r="FK249" s="176"/>
      <c r="FL249" s="175"/>
      <c r="FO249" s="175"/>
      <c r="FP249" s="176"/>
      <c r="FQ249" s="176"/>
      <c r="FR249" s="176"/>
      <c r="FS249" s="176"/>
      <c r="FT249" s="175"/>
      <c r="FW249" s="175"/>
      <c r="FX249" s="176"/>
      <c r="FY249" s="176"/>
      <c r="FZ249" s="176"/>
      <c r="GA249" s="176"/>
      <c r="GB249" s="175"/>
      <c r="GE249" s="175"/>
      <c r="GF249" s="176"/>
      <c r="GG249" s="176"/>
      <c r="GH249" s="176"/>
      <c r="GI249" s="176"/>
      <c r="GJ249" s="175"/>
      <c r="GM249" s="175"/>
      <c r="GN249" s="176"/>
      <c r="GO249" s="176"/>
      <c r="GP249" s="176"/>
      <c r="GQ249" s="176"/>
      <c r="GR249" s="175"/>
      <c r="GU249" s="175"/>
      <c r="GV249" s="176"/>
      <c r="GW249" s="176"/>
      <c r="GX249" s="176"/>
      <c r="GY249" s="176"/>
      <c r="GZ249" s="175"/>
      <c r="HC249" s="175"/>
      <c r="HD249" s="176"/>
      <c r="HE249" s="176"/>
      <c r="HF249" s="176"/>
      <c r="HG249" s="176"/>
      <c r="HH249" s="175"/>
      <c r="HK249" s="175"/>
      <c r="HL249" s="176"/>
      <c r="HM249" s="176"/>
      <c r="HN249" s="176"/>
      <c r="HO249" s="176"/>
      <c r="HP249" s="175"/>
      <c r="HS249" s="175"/>
      <c r="HT249" s="176"/>
      <c r="HU249" s="176"/>
      <c r="HV249" s="176"/>
      <c r="HW249" s="176"/>
      <c r="HX249" s="175"/>
      <c r="IA249" s="175"/>
      <c r="IB249" s="176"/>
      <c r="IC249" s="176"/>
      <c r="ID249" s="176"/>
      <c r="IE249" s="176"/>
      <c r="IF249" s="175"/>
      <c r="II249" s="175"/>
      <c r="IJ249" s="176"/>
      <c r="IK249" s="176"/>
      <c r="IL249" s="176"/>
      <c r="IM249" s="176"/>
      <c r="IN249" s="175"/>
      <c r="IQ249" s="175"/>
      <c r="IR249" s="176"/>
      <c r="IS249" s="176"/>
      <c r="IT249" s="176"/>
      <c r="IU249" s="176"/>
      <c r="IV249" s="175"/>
    </row>
    <row r="250" spans="1:256" x14ac:dyDescent="0.25">
      <c r="A250" s="174">
        <v>821</v>
      </c>
      <c r="B250" s="174" t="s">
        <v>973</v>
      </c>
      <c r="C250" s="175">
        <v>-24030.49</v>
      </c>
      <c r="D250" s="176">
        <v>0</v>
      </c>
      <c r="E250" s="176">
        <v>0</v>
      </c>
      <c r="F250" s="176">
        <v>0</v>
      </c>
      <c r="G250" s="176">
        <v>1724.43</v>
      </c>
      <c r="H250" s="175">
        <v>-22306.06</v>
      </c>
      <c r="I250" s="174" t="s">
        <v>1001</v>
      </c>
      <c r="K250" s="175"/>
      <c r="L250" s="176"/>
      <c r="M250" s="176"/>
      <c r="N250" s="176"/>
      <c r="O250" s="176"/>
      <c r="P250" s="175"/>
      <c r="S250" s="175"/>
      <c r="T250" s="176"/>
      <c r="U250" s="176"/>
      <c r="V250" s="176"/>
      <c r="W250" s="176"/>
      <c r="X250" s="175"/>
      <c r="AA250" s="175"/>
      <c r="AB250" s="176"/>
      <c r="AC250" s="176"/>
      <c r="AD250" s="176"/>
      <c r="AE250" s="176"/>
      <c r="AF250" s="175"/>
      <c r="AI250" s="175"/>
      <c r="AJ250" s="176"/>
      <c r="AK250" s="176"/>
      <c r="AL250" s="176"/>
      <c r="AM250" s="176"/>
      <c r="AN250" s="175"/>
      <c r="AQ250" s="175"/>
      <c r="AR250" s="176"/>
      <c r="AS250" s="176"/>
      <c r="AT250" s="176"/>
      <c r="AU250" s="176"/>
      <c r="AV250" s="175"/>
      <c r="AY250" s="175"/>
      <c r="AZ250" s="176"/>
      <c r="BA250" s="176"/>
      <c r="BB250" s="176"/>
      <c r="BC250" s="176"/>
      <c r="BD250" s="175"/>
      <c r="BG250" s="175"/>
      <c r="BH250" s="176"/>
      <c r="BI250" s="176"/>
      <c r="BJ250" s="176"/>
      <c r="BK250" s="176"/>
      <c r="BL250" s="175"/>
      <c r="BO250" s="175"/>
      <c r="BP250" s="176"/>
      <c r="BQ250" s="176"/>
      <c r="BR250" s="176"/>
      <c r="BS250" s="176"/>
      <c r="BT250" s="175"/>
      <c r="BW250" s="175"/>
      <c r="BX250" s="176"/>
      <c r="BY250" s="176"/>
      <c r="BZ250" s="176"/>
      <c r="CA250" s="176"/>
      <c r="CB250" s="175"/>
      <c r="CE250" s="175"/>
      <c r="CF250" s="176"/>
      <c r="CG250" s="176"/>
      <c r="CH250" s="176"/>
      <c r="CI250" s="176"/>
      <c r="CJ250" s="175"/>
      <c r="CM250" s="175"/>
      <c r="CN250" s="176"/>
      <c r="CO250" s="176"/>
      <c r="CP250" s="176"/>
      <c r="CQ250" s="176"/>
      <c r="CR250" s="175"/>
      <c r="CU250" s="175"/>
      <c r="CV250" s="176"/>
      <c r="CW250" s="176"/>
      <c r="CX250" s="176"/>
      <c r="CY250" s="176"/>
      <c r="CZ250" s="175"/>
      <c r="DC250" s="175"/>
      <c r="DD250" s="176"/>
      <c r="DE250" s="176"/>
      <c r="DF250" s="176"/>
      <c r="DG250" s="176"/>
      <c r="DH250" s="175"/>
      <c r="DK250" s="175"/>
      <c r="DL250" s="176"/>
      <c r="DM250" s="176"/>
      <c r="DN250" s="176"/>
      <c r="DO250" s="176"/>
      <c r="DP250" s="175"/>
      <c r="DS250" s="175"/>
      <c r="DT250" s="176"/>
      <c r="DU250" s="176"/>
      <c r="DV250" s="176"/>
      <c r="DW250" s="176"/>
      <c r="DX250" s="175"/>
      <c r="EA250" s="175"/>
      <c r="EB250" s="176"/>
      <c r="EC250" s="176"/>
      <c r="ED250" s="176"/>
      <c r="EE250" s="176"/>
      <c r="EF250" s="175"/>
      <c r="EI250" s="175"/>
      <c r="EJ250" s="176"/>
      <c r="EK250" s="176"/>
      <c r="EL250" s="176"/>
      <c r="EM250" s="176"/>
      <c r="EN250" s="175"/>
      <c r="EQ250" s="175"/>
      <c r="ER250" s="176"/>
      <c r="ES250" s="176"/>
      <c r="ET250" s="176"/>
      <c r="EU250" s="176"/>
      <c r="EV250" s="175"/>
      <c r="EY250" s="175"/>
      <c r="EZ250" s="176"/>
      <c r="FA250" s="176"/>
      <c r="FB250" s="176"/>
      <c r="FC250" s="176"/>
      <c r="FD250" s="175"/>
      <c r="FG250" s="175"/>
      <c r="FH250" s="176"/>
      <c r="FI250" s="176"/>
      <c r="FJ250" s="176"/>
      <c r="FK250" s="176"/>
      <c r="FL250" s="175"/>
      <c r="FO250" s="175"/>
      <c r="FP250" s="176"/>
      <c r="FQ250" s="176"/>
      <c r="FR250" s="176"/>
      <c r="FS250" s="176"/>
      <c r="FT250" s="175"/>
      <c r="FW250" s="175"/>
      <c r="FX250" s="176"/>
      <c r="FY250" s="176"/>
      <c r="FZ250" s="176"/>
      <c r="GA250" s="176"/>
      <c r="GB250" s="175"/>
      <c r="GE250" s="175"/>
      <c r="GF250" s="176"/>
      <c r="GG250" s="176"/>
      <c r="GH250" s="176"/>
      <c r="GI250" s="176"/>
      <c r="GJ250" s="175"/>
      <c r="GM250" s="175"/>
      <c r="GN250" s="176"/>
      <c r="GO250" s="176"/>
      <c r="GP250" s="176"/>
      <c r="GQ250" s="176"/>
      <c r="GR250" s="175"/>
      <c r="GU250" s="175"/>
      <c r="GV250" s="176"/>
      <c r="GW250" s="176"/>
      <c r="GX250" s="176"/>
      <c r="GY250" s="176"/>
      <c r="GZ250" s="175"/>
      <c r="HC250" s="175"/>
      <c r="HD250" s="176"/>
      <c r="HE250" s="176"/>
      <c r="HF250" s="176"/>
      <c r="HG250" s="176"/>
      <c r="HH250" s="175"/>
      <c r="HK250" s="175"/>
      <c r="HL250" s="176"/>
      <c r="HM250" s="176"/>
      <c r="HN250" s="176"/>
      <c r="HO250" s="176"/>
      <c r="HP250" s="175"/>
      <c r="HS250" s="175"/>
      <c r="HT250" s="176"/>
      <c r="HU250" s="176"/>
      <c r="HV250" s="176"/>
      <c r="HW250" s="176"/>
      <c r="HX250" s="175"/>
      <c r="IA250" s="175"/>
      <c r="IB250" s="176"/>
      <c r="IC250" s="176"/>
      <c r="ID250" s="176"/>
      <c r="IE250" s="176"/>
      <c r="IF250" s="175"/>
      <c r="II250" s="175"/>
      <c r="IJ250" s="176"/>
      <c r="IK250" s="176"/>
      <c r="IL250" s="176"/>
      <c r="IM250" s="176"/>
      <c r="IN250" s="175"/>
      <c r="IQ250" s="175"/>
      <c r="IR250" s="176"/>
      <c r="IS250" s="176"/>
      <c r="IT250" s="176"/>
      <c r="IU250" s="176"/>
      <c r="IV250" s="175"/>
    </row>
    <row r="251" spans="1:256" x14ac:dyDescent="0.25">
      <c r="A251" s="174">
        <v>825</v>
      </c>
      <c r="B251" s="174" t="s">
        <v>974</v>
      </c>
      <c r="C251" s="175">
        <v>-101964.82</v>
      </c>
      <c r="D251" s="176">
        <v>0</v>
      </c>
      <c r="E251" s="176">
        <v>0</v>
      </c>
      <c r="F251" s="176">
        <v>0</v>
      </c>
      <c r="G251" s="176">
        <v>43323.38</v>
      </c>
      <c r="H251" s="175">
        <v>-58641.440000000002</v>
      </c>
      <c r="I251" s="174" t="s">
        <v>1001</v>
      </c>
      <c r="K251" s="175"/>
      <c r="L251" s="176"/>
      <c r="M251" s="176"/>
      <c r="N251" s="176"/>
      <c r="O251" s="176"/>
      <c r="P251" s="175"/>
      <c r="S251" s="175"/>
      <c r="T251" s="176"/>
      <c r="U251" s="176"/>
      <c r="V251" s="176"/>
      <c r="W251" s="176"/>
      <c r="X251" s="175"/>
      <c r="AA251" s="175"/>
      <c r="AB251" s="176"/>
      <c r="AC251" s="176"/>
      <c r="AD251" s="176"/>
      <c r="AE251" s="176"/>
      <c r="AF251" s="175"/>
      <c r="AI251" s="175"/>
      <c r="AJ251" s="176"/>
      <c r="AK251" s="176"/>
      <c r="AL251" s="176"/>
      <c r="AM251" s="176"/>
      <c r="AN251" s="175"/>
      <c r="AQ251" s="175"/>
      <c r="AR251" s="176"/>
      <c r="AS251" s="176"/>
      <c r="AT251" s="176"/>
      <c r="AU251" s="176"/>
      <c r="AV251" s="175"/>
      <c r="AY251" s="175"/>
      <c r="AZ251" s="176"/>
      <c r="BA251" s="176"/>
      <c r="BB251" s="176"/>
      <c r="BC251" s="176"/>
      <c r="BD251" s="175"/>
      <c r="BG251" s="175"/>
      <c r="BH251" s="176"/>
      <c r="BI251" s="176"/>
      <c r="BJ251" s="176"/>
      <c r="BK251" s="176"/>
      <c r="BL251" s="175"/>
      <c r="BO251" s="175"/>
      <c r="BP251" s="176"/>
      <c r="BQ251" s="176"/>
      <c r="BR251" s="176"/>
      <c r="BS251" s="176"/>
      <c r="BT251" s="175"/>
      <c r="BW251" s="175"/>
      <c r="BX251" s="176"/>
      <c r="BY251" s="176"/>
      <c r="BZ251" s="176"/>
      <c r="CA251" s="176"/>
      <c r="CB251" s="175"/>
      <c r="CE251" s="175"/>
      <c r="CF251" s="176"/>
      <c r="CG251" s="176"/>
      <c r="CH251" s="176"/>
      <c r="CI251" s="176"/>
      <c r="CJ251" s="175"/>
      <c r="CM251" s="175"/>
      <c r="CN251" s="176"/>
      <c r="CO251" s="176"/>
      <c r="CP251" s="176"/>
      <c r="CQ251" s="176"/>
      <c r="CR251" s="175"/>
      <c r="CU251" s="175"/>
      <c r="CV251" s="176"/>
      <c r="CW251" s="176"/>
      <c r="CX251" s="176"/>
      <c r="CY251" s="176"/>
      <c r="CZ251" s="175"/>
      <c r="DC251" s="175"/>
      <c r="DD251" s="176"/>
      <c r="DE251" s="176"/>
      <c r="DF251" s="176"/>
      <c r="DG251" s="176"/>
      <c r="DH251" s="175"/>
      <c r="DK251" s="175"/>
      <c r="DL251" s="176"/>
      <c r="DM251" s="176"/>
      <c r="DN251" s="176"/>
      <c r="DO251" s="176"/>
      <c r="DP251" s="175"/>
      <c r="DS251" s="175"/>
      <c r="DT251" s="176"/>
      <c r="DU251" s="176"/>
      <c r="DV251" s="176"/>
      <c r="DW251" s="176"/>
      <c r="DX251" s="175"/>
      <c r="EA251" s="175"/>
      <c r="EB251" s="176"/>
      <c r="EC251" s="176"/>
      <c r="ED251" s="176"/>
      <c r="EE251" s="176"/>
      <c r="EF251" s="175"/>
      <c r="EI251" s="175"/>
      <c r="EJ251" s="176"/>
      <c r="EK251" s="176"/>
      <c r="EL251" s="176"/>
      <c r="EM251" s="176"/>
      <c r="EN251" s="175"/>
      <c r="EQ251" s="175"/>
      <c r="ER251" s="176"/>
      <c r="ES251" s="176"/>
      <c r="ET251" s="176"/>
      <c r="EU251" s="176"/>
      <c r="EV251" s="175"/>
      <c r="EY251" s="175"/>
      <c r="EZ251" s="176"/>
      <c r="FA251" s="176"/>
      <c r="FB251" s="176"/>
      <c r="FC251" s="176"/>
      <c r="FD251" s="175"/>
      <c r="FG251" s="175"/>
      <c r="FH251" s="176"/>
      <c r="FI251" s="176"/>
      <c r="FJ251" s="176"/>
      <c r="FK251" s="176"/>
      <c r="FL251" s="175"/>
      <c r="FO251" s="175"/>
      <c r="FP251" s="176"/>
      <c r="FQ251" s="176"/>
      <c r="FR251" s="176"/>
      <c r="FS251" s="176"/>
      <c r="FT251" s="175"/>
      <c r="FW251" s="175"/>
      <c r="FX251" s="176"/>
      <c r="FY251" s="176"/>
      <c r="FZ251" s="176"/>
      <c r="GA251" s="176"/>
      <c r="GB251" s="175"/>
      <c r="GE251" s="175"/>
      <c r="GF251" s="176"/>
      <c r="GG251" s="176"/>
      <c r="GH251" s="176"/>
      <c r="GI251" s="176"/>
      <c r="GJ251" s="175"/>
      <c r="GM251" s="175"/>
      <c r="GN251" s="176"/>
      <c r="GO251" s="176"/>
      <c r="GP251" s="176"/>
      <c r="GQ251" s="176"/>
      <c r="GR251" s="175"/>
      <c r="GU251" s="175"/>
      <c r="GV251" s="176"/>
      <c r="GW251" s="176"/>
      <c r="GX251" s="176"/>
      <c r="GY251" s="176"/>
      <c r="GZ251" s="175"/>
      <c r="HC251" s="175"/>
      <c r="HD251" s="176"/>
      <c r="HE251" s="176"/>
      <c r="HF251" s="176"/>
      <c r="HG251" s="176"/>
      <c r="HH251" s="175"/>
      <c r="HK251" s="175"/>
      <c r="HL251" s="176"/>
      <c r="HM251" s="176"/>
      <c r="HN251" s="176"/>
      <c r="HO251" s="176"/>
      <c r="HP251" s="175"/>
      <c r="HS251" s="175"/>
      <c r="HT251" s="176"/>
      <c r="HU251" s="176"/>
      <c r="HV251" s="176"/>
      <c r="HW251" s="176"/>
      <c r="HX251" s="175"/>
      <c r="IA251" s="175"/>
      <c r="IB251" s="176"/>
      <c r="IC251" s="176"/>
      <c r="ID251" s="176"/>
      <c r="IE251" s="176"/>
      <c r="IF251" s="175"/>
      <c r="II251" s="175"/>
      <c r="IJ251" s="176"/>
      <c r="IK251" s="176"/>
      <c r="IL251" s="176"/>
      <c r="IM251" s="176"/>
      <c r="IN251" s="175"/>
      <c r="IQ251" s="175"/>
      <c r="IR251" s="176"/>
      <c r="IS251" s="176"/>
      <c r="IT251" s="176"/>
      <c r="IU251" s="176"/>
      <c r="IV251" s="175"/>
    </row>
    <row r="252" spans="1:256" x14ac:dyDescent="0.25">
      <c r="A252" s="174">
        <v>826</v>
      </c>
      <c r="B252" s="174" t="s">
        <v>975</v>
      </c>
      <c r="C252" s="175">
        <v>-10017.049999999999</v>
      </c>
      <c r="D252" s="176">
        <v>0</v>
      </c>
      <c r="E252" s="176">
        <v>0</v>
      </c>
      <c r="F252" s="176">
        <v>0</v>
      </c>
      <c r="G252" s="176">
        <v>0</v>
      </c>
      <c r="H252" s="175">
        <v>-10017.049999999999</v>
      </c>
      <c r="I252" s="174" t="s">
        <v>1001</v>
      </c>
      <c r="K252" s="175"/>
      <c r="L252" s="176"/>
      <c r="M252" s="176"/>
      <c r="N252" s="176"/>
      <c r="O252" s="176"/>
      <c r="P252" s="175"/>
      <c r="S252" s="175"/>
      <c r="T252" s="176"/>
      <c r="U252" s="176"/>
      <c r="V252" s="176"/>
      <c r="W252" s="176"/>
      <c r="X252" s="175"/>
      <c r="AA252" s="175"/>
      <c r="AB252" s="176"/>
      <c r="AC252" s="176"/>
      <c r="AD252" s="176"/>
      <c r="AE252" s="176"/>
      <c r="AF252" s="175"/>
      <c r="AI252" s="175"/>
      <c r="AJ252" s="176"/>
      <c r="AK252" s="176"/>
      <c r="AL252" s="176"/>
      <c r="AM252" s="176"/>
      <c r="AN252" s="175"/>
      <c r="AQ252" s="175"/>
      <c r="AR252" s="176"/>
      <c r="AS252" s="176"/>
      <c r="AT252" s="176"/>
      <c r="AU252" s="176"/>
      <c r="AV252" s="175"/>
      <c r="AY252" s="175"/>
      <c r="AZ252" s="176"/>
      <c r="BA252" s="176"/>
      <c r="BB252" s="176"/>
      <c r="BC252" s="176"/>
      <c r="BD252" s="175"/>
      <c r="BG252" s="175"/>
      <c r="BH252" s="176"/>
      <c r="BI252" s="176"/>
      <c r="BJ252" s="176"/>
      <c r="BK252" s="176"/>
      <c r="BL252" s="175"/>
      <c r="BO252" s="175"/>
      <c r="BP252" s="176"/>
      <c r="BQ252" s="176"/>
      <c r="BR252" s="176"/>
      <c r="BS252" s="176"/>
      <c r="BT252" s="175"/>
      <c r="BW252" s="175"/>
      <c r="BX252" s="176"/>
      <c r="BY252" s="176"/>
      <c r="BZ252" s="176"/>
      <c r="CA252" s="176"/>
      <c r="CB252" s="175"/>
      <c r="CE252" s="175"/>
      <c r="CF252" s="176"/>
      <c r="CG252" s="176"/>
      <c r="CH252" s="176"/>
      <c r="CI252" s="176"/>
      <c r="CJ252" s="175"/>
      <c r="CM252" s="175"/>
      <c r="CN252" s="176"/>
      <c r="CO252" s="176"/>
      <c r="CP252" s="176"/>
      <c r="CQ252" s="176"/>
      <c r="CR252" s="175"/>
      <c r="CU252" s="175"/>
      <c r="CV252" s="176"/>
      <c r="CW252" s="176"/>
      <c r="CX252" s="176"/>
      <c r="CY252" s="176"/>
      <c r="CZ252" s="175"/>
      <c r="DC252" s="175"/>
      <c r="DD252" s="176"/>
      <c r="DE252" s="176"/>
      <c r="DF252" s="176"/>
      <c r="DG252" s="176"/>
      <c r="DH252" s="175"/>
      <c r="DK252" s="175"/>
      <c r="DL252" s="176"/>
      <c r="DM252" s="176"/>
      <c r="DN252" s="176"/>
      <c r="DO252" s="176"/>
      <c r="DP252" s="175"/>
      <c r="DS252" s="175"/>
      <c r="DT252" s="176"/>
      <c r="DU252" s="176"/>
      <c r="DV252" s="176"/>
      <c r="DW252" s="176"/>
      <c r="DX252" s="175"/>
      <c r="EA252" s="175"/>
      <c r="EB252" s="176"/>
      <c r="EC252" s="176"/>
      <c r="ED252" s="176"/>
      <c r="EE252" s="176"/>
      <c r="EF252" s="175"/>
      <c r="EI252" s="175"/>
      <c r="EJ252" s="176"/>
      <c r="EK252" s="176"/>
      <c r="EL252" s="176"/>
      <c r="EM252" s="176"/>
      <c r="EN252" s="175"/>
      <c r="EQ252" s="175"/>
      <c r="ER252" s="176"/>
      <c r="ES252" s="176"/>
      <c r="ET252" s="176"/>
      <c r="EU252" s="176"/>
      <c r="EV252" s="175"/>
      <c r="EY252" s="175"/>
      <c r="EZ252" s="176"/>
      <c r="FA252" s="176"/>
      <c r="FB252" s="176"/>
      <c r="FC252" s="176"/>
      <c r="FD252" s="175"/>
      <c r="FG252" s="175"/>
      <c r="FH252" s="176"/>
      <c r="FI252" s="176"/>
      <c r="FJ252" s="176"/>
      <c r="FK252" s="176"/>
      <c r="FL252" s="175"/>
      <c r="FO252" s="175"/>
      <c r="FP252" s="176"/>
      <c r="FQ252" s="176"/>
      <c r="FR252" s="176"/>
      <c r="FS252" s="176"/>
      <c r="FT252" s="175"/>
      <c r="FW252" s="175"/>
      <c r="FX252" s="176"/>
      <c r="FY252" s="176"/>
      <c r="FZ252" s="176"/>
      <c r="GA252" s="176"/>
      <c r="GB252" s="175"/>
      <c r="GE252" s="175"/>
      <c r="GF252" s="176"/>
      <c r="GG252" s="176"/>
      <c r="GH252" s="176"/>
      <c r="GI252" s="176"/>
      <c r="GJ252" s="175"/>
      <c r="GM252" s="175"/>
      <c r="GN252" s="176"/>
      <c r="GO252" s="176"/>
      <c r="GP252" s="176"/>
      <c r="GQ252" s="176"/>
      <c r="GR252" s="175"/>
      <c r="GU252" s="175"/>
      <c r="GV252" s="176"/>
      <c r="GW252" s="176"/>
      <c r="GX252" s="176"/>
      <c r="GY252" s="176"/>
      <c r="GZ252" s="175"/>
      <c r="HC252" s="175"/>
      <c r="HD252" s="176"/>
      <c r="HE252" s="176"/>
      <c r="HF252" s="176"/>
      <c r="HG252" s="176"/>
      <c r="HH252" s="175"/>
      <c r="HK252" s="175"/>
      <c r="HL252" s="176"/>
      <c r="HM252" s="176"/>
      <c r="HN252" s="176"/>
      <c r="HO252" s="176"/>
      <c r="HP252" s="175"/>
      <c r="HS252" s="175"/>
      <c r="HT252" s="176"/>
      <c r="HU252" s="176"/>
      <c r="HV252" s="176"/>
      <c r="HW252" s="176"/>
      <c r="HX252" s="175"/>
      <c r="IA252" s="175"/>
      <c r="IB252" s="176"/>
      <c r="IC252" s="176"/>
      <c r="ID252" s="176"/>
      <c r="IE252" s="176"/>
      <c r="IF252" s="175"/>
      <c r="II252" s="175"/>
      <c r="IJ252" s="176"/>
      <c r="IK252" s="176"/>
      <c r="IL252" s="176"/>
      <c r="IM252" s="176"/>
      <c r="IN252" s="175"/>
      <c r="IQ252" s="175"/>
      <c r="IR252" s="176"/>
      <c r="IS252" s="176"/>
      <c r="IT252" s="176"/>
      <c r="IU252" s="176"/>
      <c r="IV252" s="175"/>
    </row>
    <row r="253" spans="1:256" x14ac:dyDescent="0.25">
      <c r="A253" s="174">
        <v>829</v>
      </c>
      <c r="B253" s="174" t="s">
        <v>976</v>
      </c>
      <c r="C253" s="175">
        <v>-4872.87</v>
      </c>
      <c r="D253" s="176">
        <v>0</v>
      </c>
      <c r="E253" s="176">
        <v>0</v>
      </c>
      <c r="F253" s="176">
        <v>0</v>
      </c>
      <c r="G253" s="176">
        <v>0</v>
      </c>
      <c r="H253" s="175">
        <v>-4872.87</v>
      </c>
      <c r="I253" s="174" t="s">
        <v>1001</v>
      </c>
      <c r="K253" s="175"/>
      <c r="L253" s="176"/>
      <c r="M253" s="176"/>
      <c r="N253" s="176"/>
      <c r="O253" s="176"/>
      <c r="P253" s="175"/>
      <c r="S253" s="175"/>
      <c r="T253" s="176"/>
      <c r="U253" s="176"/>
      <c r="V253" s="176"/>
      <c r="W253" s="176"/>
      <c r="X253" s="175"/>
      <c r="AA253" s="175"/>
      <c r="AB253" s="176"/>
      <c r="AC253" s="176"/>
      <c r="AD253" s="176"/>
      <c r="AE253" s="176"/>
      <c r="AF253" s="175"/>
      <c r="AI253" s="175"/>
      <c r="AJ253" s="176"/>
      <c r="AK253" s="176"/>
      <c r="AL253" s="176"/>
      <c r="AM253" s="176"/>
      <c r="AN253" s="175"/>
      <c r="AQ253" s="175"/>
      <c r="AR253" s="176"/>
      <c r="AS253" s="176"/>
      <c r="AT253" s="176"/>
      <c r="AU253" s="176"/>
      <c r="AV253" s="175"/>
      <c r="AY253" s="175"/>
      <c r="AZ253" s="176"/>
      <c r="BA253" s="176"/>
      <c r="BB253" s="176"/>
      <c r="BC253" s="176"/>
      <c r="BD253" s="175"/>
      <c r="BG253" s="175"/>
      <c r="BH253" s="176"/>
      <c r="BI253" s="176"/>
      <c r="BJ253" s="176"/>
      <c r="BK253" s="176"/>
      <c r="BL253" s="175"/>
      <c r="BO253" s="175"/>
      <c r="BP253" s="176"/>
      <c r="BQ253" s="176"/>
      <c r="BR253" s="176"/>
      <c r="BS253" s="176"/>
      <c r="BT253" s="175"/>
      <c r="BW253" s="175"/>
      <c r="BX253" s="176"/>
      <c r="BY253" s="176"/>
      <c r="BZ253" s="176"/>
      <c r="CA253" s="176"/>
      <c r="CB253" s="175"/>
      <c r="CE253" s="175"/>
      <c r="CF253" s="176"/>
      <c r="CG253" s="176"/>
      <c r="CH253" s="176"/>
      <c r="CI253" s="176"/>
      <c r="CJ253" s="175"/>
      <c r="CM253" s="175"/>
      <c r="CN253" s="176"/>
      <c r="CO253" s="176"/>
      <c r="CP253" s="176"/>
      <c r="CQ253" s="176"/>
      <c r="CR253" s="175"/>
      <c r="CU253" s="175"/>
      <c r="CV253" s="176"/>
      <c r="CW253" s="176"/>
      <c r="CX253" s="176"/>
      <c r="CY253" s="176"/>
      <c r="CZ253" s="175"/>
      <c r="DC253" s="175"/>
      <c r="DD253" s="176"/>
      <c r="DE253" s="176"/>
      <c r="DF253" s="176"/>
      <c r="DG253" s="176"/>
      <c r="DH253" s="175"/>
      <c r="DK253" s="175"/>
      <c r="DL253" s="176"/>
      <c r="DM253" s="176"/>
      <c r="DN253" s="176"/>
      <c r="DO253" s="176"/>
      <c r="DP253" s="175"/>
      <c r="DS253" s="175"/>
      <c r="DT253" s="176"/>
      <c r="DU253" s="176"/>
      <c r="DV253" s="176"/>
      <c r="DW253" s="176"/>
      <c r="DX253" s="175"/>
      <c r="EA253" s="175"/>
      <c r="EB253" s="176"/>
      <c r="EC253" s="176"/>
      <c r="ED253" s="176"/>
      <c r="EE253" s="176"/>
      <c r="EF253" s="175"/>
      <c r="EI253" s="175"/>
      <c r="EJ253" s="176"/>
      <c r="EK253" s="176"/>
      <c r="EL253" s="176"/>
      <c r="EM253" s="176"/>
      <c r="EN253" s="175"/>
      <c r="EQ253" s="175"/>
      <c r="ER253" s="176"/>
      <c r="ES253" s="176"/>
      <c r="ET253" s="176"/>
      <c r="EU253" s="176"/>
      <c r="EV253" s="175"/>
      <c r="EY253" s="175"/>
      <c r="EZ253" s="176"/>
      <c r="FA253" s="176"/>
      <c r="FB253" s="176"/>
      <c r="FC253" s="176"/>
      <c r="FD253" s="175"/>
      <c r="FG253" s="175"/>
      <c r="FH253" s="176"/>
      <c r="FI253" s="176"/>
      <c r="FJ253" s="176"/>
      <c r="FK253" s="176"/>
      <c r="FL253" s="175"/>
      <c r="FO253" s="175"/>
      <c r="FP253" s="176"/>
      <c r="FQ253" s="176"/>
      <c r="FR253" s="176"/>
      <c r="FS253" s="176"/>
      <c r="FT253" s="175"/>
      <c r="FW253" s="175"/>
      <c r="FX253" s="176"/>
      <c r="FY253" s="176"/>
      <c r="FZ253" s="176"/>
      <c r="GA253" s="176"/>
      <c r="GB253" s="175"/>
      <c r="GE253" s="175"/>
      <c r="GF253" s="176"/>
      <c r="GG253" s="176"/>
      <c r="GH253" s="176"/>
      <c r="GI253" s="176"/>
      <c r="GJ253" s="175"/>
      <c r="GM253" s="175"/>
      <c r="GN253" s="176"/>
      <c r="GO253" s="176"/>
      <c r="GP253" s="176"/>
      <c r="GQ253" s="176"/>
      <c r="GR253" s="175"/>
      <c r="GU253" s="175"/>
      <c r="GV253" s="176"/>
      <c r="GW253" s="176"/>
      <c r="GX253" s="176"/>
      <c r="GY253" s="176"/>
      <c r="GZ253" s="175"/>
      <c r="HC253" s="175"/>
      <c r="HD253" s="176"/>
      <c r="HE253" s="176"/>
      <c r="HF253" s="176"/>
      <c r="HG253" s="176"/>
      <c r="HH253" s="175"/>
      <c r="HK253" s="175"/>
      <c r="HL253" s="176"/>
      <c r="HM253" s="176"/>
      <c r="HN253" s="176"/>
      <c r="HO253" s="176"/>
      <c r="HP253" s="175"/>
      <c r="HS253" s="175"/>
      <c r="HT253" s="176"/>
      <c r="HU253" s="176"/>
      <c r="HV253" s="176"/>
      <c r="HW253" s="176"/>
      <c r="HX253" s="175"/>
      <c r="IA253" s="175"/>
      <c r="IB253" s="176"/>
      <c r="IC253" s="176"/>
      <c r="ID253" s="176"/>
      <c r="IE253" s="176"/>
      <c r="IF253" s="175"/>
      <c r="II253" s="175"/>
      <c r="IJ253" s="176"/>
      <c r="IK253" s="176"/>
      <c r="IL253" s="176"/>
      <c r="IM253" s="176"/>
      <c r="IN253" s="175"/>
      <c r="IQ253" s="175"/>
      <c r="IR253" s="176"/>
      <c r="IS253" s="176"/>
      <c r="IT253" s="176"/>
      <c r="IU253" s="176"/>
      <c r="IV253" s="175"/>
    </row>
    <row r="254" spans="1:256" x14ac:dyDescent="0.25">
      <c r="A254" s="174">
        <v>832</v>
      </c>
      <c r="B254" s="174" t="s">
        <v>977</v>
      </c>
      <c r="C254" s="175">
        <v>-3989</v>
      </c>
      <c r="D254" s="176">
        <v>0</v>
      </c>
      <c r="E254" s="176">
        <v>0</v>
      </c>
      <c r="F254" s="176">
        <v>0</v>
      </c>
      <c r="G254" s="176">
        <v>0</v>
      </c>
      <c r="H254" s="175">
        <v>-3989</v>
      </c>
      <c r="I254" s="174" t="s">
        <v>1001</v>
      </c>
      <c r="K254" s="175"/>
      <c r="L254" s="176"/>
      <c r="M254" s="176"/>
      <c r="N254" s="176"/>
      <c r="O254" s="176"/>
      <c r="P254" s="175"/>
      <c r="S254" s="175"/>
      <c r="T254" s="176"/>
      <c r="U254" s="176"/>
      <c r="V254" s="176"/>
      <c r="W254" s="176"/>
      <c r="X254" s="175"/>
      <c r="AA254" s="175"/>
      <c r="AB254" s="176"/>
      <c r="AC254" s="176"/>
      <c r="AD254" s="176"/>
      <c r="AE254" s="176"/>
      <c r="AF254" s="175"/>
      <c r="AI254" s="175"/>
      <c r="AJ254" s="176"/>
      <c r="AK254" s="176"/>
      <c r="AL254" s="176"/>
      <c r="AM254" s="176"/>
      <c r="AN254" s="175"/>
      <c r="AQ254" s="175"/>
      <c r="AR254" s="176"/>
      <c r="AS254" s="176"/>
      <c r="AT254" s="176"/>
      <c r="AU254" s="176"/>
      <c r="AV254" s="175"/>
      <c r="AY254" s="175"/>
      <c r="AZ254" s="176"/>
      <c r="BA254" s="176"/>
      <c r="BB254" s="176"/>
      <c r="BC254" s="176"/>
      <c r="BD254" s="175"/>
      <c r="BG254" s="175"/>
      <c r="BH254" s="176"/>
      <c r="BI254" s="176"/>
      <c r="BJ254" s="176"/>
      <c r="BK254" s="176"/>
      <c r="BL254" s="175"/>
      <c r="BO254" s="175"/>
      <c r="BP254" s="176"/>
      <c r="BQ254" s="176"/>
      <c r="BR254" s="176"/>
      <c r="BS254" s="176"/>
      <c r="BT254" s="175"/>
      <c r="BW254" s="175"/>
      <c r="BX254" s="176"/>
      <c r="BY254" s="176"/>
      <c r="BZ254" s="176"/>
      <c r="CA254" s="176"/>
      <c r="CB254" s="175"/>
      <c r="CE254" s="175"/>
      <c r="CF254" s="176"/>
      <c r="CG254" s="176"/>
      <c r="CH254" s="176"/>
      <c r="CI254" s="176"/>
      <c r="CJ254" s="175"/>
      <c r="CM254" s="175"/>
      <c r="CN254" s="176"/>
      <c r="CO254" s="176"/>
      <c r="CP254" s="176"/>
      <c r="CQ254" s="176"/>
      <c r="CR254" s="175"/>
      <c r="CU254" s="175"/>
      <c r="CV254" s="176"/>
      <c r="CW254" s="176"/>
      <c r="CX254" s="176"/>
      <c r="CY254" s="176"/>
      <c r="CZ254" s="175"/>
      <c r="DC254" s="175"/>
      <c r="DD254" s="176"/>
      <c r="DE254" s="176"/>
      <c r="DF254" s="176"/>
      <c r="DG254" s="176"/>
      <c r="DH254" s="175"/>
      <c r="DK254" s="175"/>
      <c r="DL254" s="176"/>
      <c r="DM254" s="176"/>
      <c r="DN254" s="176"/>
      <c r="DO254" s="176"/>
      <c r="DP254" s="175"/>
      <c r="DS254" s="175"/>
      <c r="DT254" s="176"/>
      <c r="DU254" s="176"/>
      <c r="DV254" s="176"/>
      <c r="DW254" s="176"/>
      <c r="DX254" s="175"/>
      <c r="EA254" s="175"/>
      <c r="EB254" s="176"/>
      <c r="EC254" s="176"/>
      <c r="ED254" s="176"/>
      <c r="EE254" s="176"/>
      <c r="EF254" s="175"/>
      <c r="EI254" s="175"/>
      <c r="EJ254" s="176"/>
      <c r="EK254" s="176"/>
      <c r="EL254" s="176"/>
      <c r="EM254" s="176"/>
      <c r="EN254" s="175"/>
      <c r="EQ254" s="175"/>
      <c r="ER254" s="176"/>
      <c r="ES254" s="176"/>
      <c r="ET254" s="176"/>
      <c r="EU254" s="176"/>
      <c r="EV254" s="175"/>
      <c r="EY254" s="175"/>
      <c r="EZ254" s="176"/>
      <c r="FA254" s="176"/>
      <c r="FB254" s="176"/>
      <c r="FC254" s="176"/>
      <c r="FD254" s="175"/>
      <c r="FG254" s="175"/>
      <c r="FH254" s="176"/>
      <c r="FI254" s="176"/>
      <c r="FJ254" s="176"/>
      <c r="FK254" s="176"/>
      <c r="FL254" s="175"/>
      <c r="FO254" s="175"/>
      <c r="FP254" s="176"/>
      <c r="FQ254" s="176"/>
      <c r="FR254" s="176"/>
      <c r="FS254" s="176"/>
      <c r="FT254" s="175"/>
      <c r="FW254" s="175"/>
      <c r="FX254" s="176"/>
      <c r="FY254" s="176"/>
      <c r="FZ254" s="176"/>
      <c r="GA254" s="176"/>
      <c r="GB254" s="175"/>
      <c r="GE254" s="175"/>
      <c r="GF254" s="176"/>
      <c r="GG254" s="176"/>
      <c r="GH254" s="176"/>
      <c r="GI254" s="176"/>
      <c r="GJ254" s="175"/>
      <c r="GM254" s="175"/>
      <c r="GN254" s="176"/>
      <c r="GO254" s="176"/>
      <c r="GP254" s="176"/>
      <c r="GQ254" s="176"/>
      <c r="GR254" s="175"/>
      <c r="GU254" s="175"/>
      <c r="GV254" s="176"/>
      <c r="GW254" s="176"/>
      <c r="GX254" s="176"/>
      <c r="GY254" s="176"/>
      <c r="GZ254" s="175"/>
      <c r="HC254" s="175"/>
      <c r="HD254" s="176"/>
      <c r="HE254" s="176"/>
      <c r="HF254" s="176"/>
      <c r="HG254" s="176"/>
      <c r="HH254" s="175"/>
      <c r="HK254" s="175"/>
      <c r="HL254" s="176"/>
      <c r="HM254" s="176"/>
      <c r="HN254" s="176"/>
      <c r="HO254" s="176"/>
      <c r="HP254" s="175"/>
      <c r="HS254" s="175"/>
      <c r="HT254" s="176"/>
      <c r="HU254" s="176"/>
      <c r="HV254" s="176"/>
      <c r="HW254" s="176"/>
      <c r="HX254" s="175"/>
      <c r="IA254" s="175"/>
      <c r="IB254" s="176"/>
      <c r="IC254" s="176"/>
      <c r="ID254" s="176"/>
      <c r="IE254" s="176"/>
      <c r="IF254" s="175"/>
      <c r="II254" s="175"/>
      <c r="IJ254" s="176"/>
      <c r="IK254" s="176"/>
      <c r="IL254" s="176"/>
      <c r="IM254" s="176"/>
      <c r="IN254" s="175"/>
      <c r="IQ254" s="175"/>
      <c r="IR254" s="176"/>
      <c r="IS254" s="176"/>
      <c r="IT254" s="176"/>
      <c r="IU254" s="176"/>
      <c r="IV254" s="175"/>
    </row>
    <row r="255" spans="1:256" x14ac:dyDescent="0.25">
      <c r="A255" s="174">
        <v>834</v>
      </c>
      <c r="B255" s="174" t="s">
        <v>978</v>
      </c>
      <c r="C255" s="175">
        <v>-165713.79</v>
      </c>
      <c r="D255" s="176">
        <v>-155080.32999999999</v>
      </c>
      <c r="E255" s="176">
        <v>-42083.19</v>
      </c>
      <c r="F255" s="176">
        <v>-197163.51999999999</v>
      </c>
      <c r="G255" s="176">
        <v>125944.45</v>
      </c>
      <c r="H255" s="175">
        <v>-236932.86</v>
      </c>
      <c r="I255" s="174" t="s">
        <v>1001</v>
      </c>
      <c r="K255" s="175"/>
      <c r="L255" s="176"/>
      <c r="M255" s="176"/>
      <c r="N255" s="176"/>
      <c r="O255" s="176"/>
      <c r="P255" s="175"/>
      <c r="S255" s="175"/>
      <c r="T255" s="176"/>
      <c r="U255" s="176"/>
      <c r="V255" s="176"/>
      <c r="W255" s="176"/>
      <c r="X255" s="175"/>
      <c r="AA255" s="175"/>
      <c r="AB255" s="176"/>
      <c r="AC255" s="176"/>
      <c r="AD255" s="176"/>
      <c r="AE255" s="176"/>
      <c r="AF255" s="175"/>
      <c r="AI255" s="175"/>
      <c r="AJ255" s="176"/>
      <c r="AK255" s="176"/>
      <c r="AL255" s="176"/>
      <c r="AM255" s="176"/>
      <c r="AN255" s="175"/>
      <c r="AQ255" s="175"/>
      <c r="AR255" s="176"/>
      <c r="AS255" s="176"/>
      <c r="AT255" s="176"/>
      <c r="AU255" s="176"/>
      <c r="AV255" s="175"/>
      <c r="AY255" s="175"/>
      <c r="AZ255" s="176"/>
      <c r="BA255" s="176"/>
      <c r="BB255" s="176"/>
      <c r="BC255" s="176"/>
      <c r="BD255" s="175"/>
      <c r="BG255" s="175"/>
      <c r="BH255" s="176"/>
      <c r="BI255" s="176"/>
      <c r="BJ255" s="176"/>
      <c r="BK255" s="176"/>
      <c r="BL255" s="175"/>
      <c r="BO255" s="175"/>
      <c r="BP255" s="176"/>
      <c r="BQ255" s="176"/>
      <c r="BR255" s="176"/>
      <c r="BS255" s="176"/>
      <c r="BT255" s="175"/>
      <c r="BW255" s="175"/>
      <c r="BX255" s="176"/>
      <c r="BY255" s="176"/>
      <c r="BZ255" s="176"/>
      <c r="CA255" s="176"/>
      <c r="CB255" s="175"/>
      <c r="CE255" s="175"/>
      <c r="CF255" s="176"/>
      <c r="CG255" s="176"/>
      <c r="CH255" s="176"/>
      <c r="CI255" s="176"/>
      <c r="CJ255" s="175"/>
      <c r="CM255" s="175"/>
      <c r="CN255" s="176"/>
      <c r="CO255" s="176"/>
      <c r="CP255" s="176"/>
      <c r="CQ255" s="176"/>
      <c r="CR255" s="175"/>
      <c r="CU255" s="175"/>
      <c r="CV255" s="176"/>
      <c r="CW255" s="176"/>
      <c r="CX255" s="176"/>
      <c r="CY255" s="176"/>
      <c r="CZ255" s="175"/>
      <c r="DC255" s="175"/>
      <c r="DD255" s="176"/>
      <c r="DE255" s="176"/>
      <c r="DF255" s="176"/>
      <c r="DG255" s="176"/>
      <c r="DH255" s="175"/>
      <c r="DK255" s="175"/>
      <c r="DL255" s="176"/>
      <c r="DM255" s="176"/>
      <c r="DN255" s="176"/>
      <c r="DO255" s="176"/>
      <c r="DP255" s="175"/>
      <c r="DS255" s="175"/>
      <c r="DT255" s="176"/>
      <c r="DU255" s="176"/>
      <c r="DV255" s="176"/>
      <c r="DW255" s="176"/>
      <c r="DX255" s="175"/>
      <c r="EA255" s="175"/>
      <c r="EB255" s="176"/>
      <c r="EC255" s="176"/>
      <c r="ED255" s="176"/>
      <c r="EE255" s="176"/>
      <c r="EF255" s="175"/>
      <c r="EI255" s="175"/>
      <c r="EJ255" s="176"/>
      <c r="EK255" s="176"/>
      <c r="EL255" s="176"/>
      <c r="EM255" s="176"/>
      <c r="EN255" s="175"/>
      <c r="EQ255" s="175"/>
      <c r="ER255" s="176"/>
      <c r="ES255" s="176"/>
      <c r="ET255" s="176"/>
      <c r="EU255" s="176"/>
      <c r="EV255" s="175"/>
      <c r="EY255" s="175"/>
      <c r="EZ255" s="176"/>
      <c r="FA255" s="176"/>
      <c r="FB255" s="176"/>
      <c r="FC255" s="176"/>
      <c r="FD255" s="175"/>
      <c r="FG255" s="175"/>
      <c r="FH255" s="176"/>
      <c r="FI255" s="176"/>
      <c r="FJ255" s="176"/>
      <c r="FK255" s="176"/>
      <c r="FL255" s="175"/>
      <c r="FO255" s="175"/>
      <c r="FP255" s="176"/>
      <c r="FQ255" s="176"/>
      <c r="FR255" s="176"/>
      <c r="FS255" s="176"/>
      <c r="FT255" s="175"/>
      <c r="FW255" s="175"/>
      <c r="FX255" s="176"/>
      <c r="FY255" s="176"/>
      <c r="FZ255" s="176"/>
      <c r="GA255" s="176"/>
      <c r="GB255" s="175"/>
      <c r="GE255" s="175"/>
      <c r="GF255" s="176"/>
      <c r="GG255" s="176"/>
      <c r="GH255" s="176"/>
      <c r="GI255" s="176"/>
      <c r="GJ255" s="175"/>
      <c r="GM255" s="175"/>
      <c r="GN255" s="176"/>
      <c r="GO255" s="176"/>
      <c r="GP255" s="176"/>
      <c r="GQ255" s="176"/>
      <c r="GR255" s="175"/>
      <c r="GU255" s="175"/>
      <c r="GV255" s="176"/>
      <c r="GW255" s="176"/>
      <c r="GX255" s="176"/>
      <c r="GY255" s="176"/>
      <c r="GZ255" s="175"/>
      <c r="HC255" s="175"/>
      <c r="HD255" s="176"/>
      <c r="HE255" s="176"/>
      <c r="HF255" s="176"/>
      <c r="HG255" s="176"/>
      <c r="HH255" s="175"/>
      <c r="HK255" s="175"/>
      <c r="HL255" s="176"/>
      <c r="HM255" s="176"/>
      <c r="HN255" s="176"/>
      <c r="HO255" s="176"/>
      <c r="HP255" s="175"/>
      <c r="HS255" s="175"/>
      <c r="HT255" s="176"/>
      <c r="HU255" s="176"/>
      <c r="HV255" s="176"/>
      <c r="HW255" s="176"/>
      <c r="HX255" s="175"/>
      <c r="IA255" s="175"/>
      <c r="IB255" s="176"/>
      <c r="IC255" s="176"/>
      <c r="ID255" s="176"/>
      <c r="IE255" s="176"/>
      <c r="IF255" s="175"/>
      <c r="II255" s="175"/>
      <c r="IJ255" s="176"/>
      <c r="IK255" s="176"/>
      <c r="IL255" s="176"/>
      <c r="IM255" s="176"/>
      <c r="IN255" s="175"/>
      <c r="IQ255" s="175"/>
      <c r="IR255" s="176"/>
      <c r="IS255" s="176"/>
      <c r="IT255" s="176"/>
      <c r="IU255" s="176"/>
      <c r="IV255" s="175"/>
    </row>
    <row r="256" spans="1:256" x14ac:dyDescent="0.25">
      <c r="A256" s="174">
        <v>835</v>
      </c>
      <c r="B256" s="174" t="s">
        <v>979</v>
      </c>
      <c r="C256" s="175">
        <v>-136459</v>
      </c>
      <c r="D256" s="176">
        <v>0</v>
      </c>
      <c r="E256" s="176">
        <v>0</v>
      </c>
      <c r="F256" s="176">
        <v>0</v>
      </c>
      <c r="G256" s="176">
        <v>62620</v>
      </c>
      <c r="H256" s="175">
        <v>-73839</v>
      </c>
      <c r="I256" s="174" t="s">
        <v>1001</v>
      </c>
      <c r="K256" s="175"/>
      <c r="L256" s="176"/>
      <c r="M256" s="176"/>
      <c r="N256" s="176"/>
      <c r="O256" s="176"/>
      <c r="P256" s="175"/>
      <c r="S256" s="175"/>
      <c r="T256" s="176"/>
      <c r="U256" s="176"/>
      <c r="V256" s="176"/>
      <c r="W256" s="176"/>
      <c r="X256" s="175"/>
      <c r="AA256" s="175"/>
      <c r="AB256" s="176"/>
      <c r="AC256" s="176"/>
      <c r="AD256" s="176"/>
      <c r="AE256" s="176"/>
      <c r="AF256" s="175"/>
      <c r="AI256" s="175"/>
      <c r="AJ256" s="176"/>
      <c r="AK256" s="176"/>
      <c r="AL256" s="176"/>
      <c r="AM256" s="176"/>
      <c r="AN256" s="175"/>
      <c r="AQ256" s="175"/>
      <c r="AR256" s="176"/>
      <c r="AS256" s="176"/>
      <c r="AT256" s="176"/>
      <c r="AU256" s="176"/>
      <c r="AV256" s="175"/>
      <c r="AY256" s="175"/>
      <c r="AZ256" s="176"/>
      <c r="BA256" s="176"/>
      <c r="BB256" s="176"/>
      <c r="BC256" s="176"/>
      <c r="BD256" s="175"/>
      <c r="BG256" s="175"/>
      <c r="BH256" s="176"/>
      <c r="BI256" s="176"/>
      <c r="BJ256" s="176"/>
      <c r="BK256" s="176"/>
      <c r="BL256" s="175"/>
      <c r="BO256" s="175"/>
      <c r="BP256" s="176"/>
      <c r="BQ256" s="176"/>
      <c r="BR256" s="176"/>
      <c r="BS256" s="176"/>
      <c r="BT256" s="175"/>
      <c r="BW256" s="175"/>
      <c r="BX256" s="176"/>
      <c r="BY256" s="176"/>
      <c r="BZ256" s="176"/>
      <c r="CA256" s="176"/>
      <c r="CB256" s="175"/>
      <c r="CE256" s="175"/>
      <c r="CF256" s="176"/>
      <c r="CG256" s="176"/>
      <c r="CH256" s="176"/>
      <c r="CI256" s="176"/>
      <c r="CJ256" s="175"/>
      <c r="CM256" s="175"/>
      <c r="CN256" s="176"/>
      <c r="CO256" s="176"/>
      <c r="CP256" s="176"/>
      <c r="CQ256" s="176"/>
      <c r="CR256" s="175"/>
      <c r="CU256" s="175"/>
      <c r="CV256" s="176"/>
      <c r="CW256" s="176"/>
      <c r="CX256" s="176"/>
      <c r="CY256" s="176"/>
      <c r="CZ256" s="175"/>
      <c r="DC256" s="175"/>
      <c r="DD256" s="176"/>
      <c r="DE256" s="176"/>
      <c r="DF256" s="176"/>
      <c r="DG256" s="176"/>
      <c r="DH256" s="175"/>
      <c r="DK256" s="175"/>
      <c r="DL256" s="176"/>
      <c r="DM256" s="176"/>
      <c r="DN256" s="176"/>
      <c r="DO256" s="176"/>
      <c r="DP256" s="175"/>
      <c r="DS256" s="175"/>
      <c r="DT256" s="176"/>
      <c r="DU256" s="176"/>
      <c r="DV256" s="176"/>
      <c r="DW256" s="176"/>
      <c r="DX256" s="175"/>
      <c r="EA256" s="175"/>
      <c r="EB256" s="176"/>
      <c r="EC256" s="176"/>
      <c r="ED256" s="176"/>
      <c r="EE256" s="176"/>
      <c r="EF256" s="175"/>
      <c r="EI256" s="175"/>
      <c r="EJ256" s="176"/>
      <c r="EK256" s="176"/>
      <c r="EL256" s="176"/>
      <c r="EM256" s="176"/>
      <c r="EN256" s="175"/>
      <c r="EQ256" s="175"/>
      <c r="ER256" s="176"/>
      <c r="ES256" s="176"/>
      <c r="ET256" s="176"/>
      <c r="EU256" s="176"/>
      <c r="EV256" s="175"/>
      <c r="EY256" s="175"/>
      <c r="EZ256" s="176"/>
      <c r="FA256" s="176"/>
      <c r="FB256" s="176"/>
      <c r="FC256" s="176"/>
      <c r="FD256" s="175"/>
      <c r="FG256" s="175"/>
      <c r="FH256" s="176"/>
      <c r="FI256" s="176"/>
      <c r="FJ256" s="176"/>
      <c r="FK256" s="176"/>
      <c r="FL256" s="175"/>
      <c r="FO256" s="175"/>
      <c r="FP256" s="176"/>
      <c r="FQ256" s="176"/>
      <c r="FR256" s="176"/>
      <c r="FS256" s="176"/>
      <c r="FT256" s="175"/>
      <c r="FW256" s="175"/>
      <c r="FX256" s="176"/>
      <c r="FY256" s="176"/>
      <c r="FZ256" s="176"/>
      <c r="GA256" s="176"/>
      <c r="GB256" s="175"/>
      <c r="GE256" s="175"/>
      <c r="GF256" s="176"/>
      <c r="GG256" s="176"/>
      <c r="GH256" s="176"/>
      <c r="GI256" s="176"/>
      <c r="GJ256" s="175"/>
      <c r="GM256" s="175"/>
      <c r="GN256" s="176"/>
      <c r="GO256" s="176"/>
      <c r="GP256" s="176"/>
      <c r="GQ256" s="176"/>
      <c r="GR256" s="175"/>
      <c r="GU256" s="175"/>
      <c r="GV256" s="176"/>
      <c r="GW256" s="176"/>
      <c r="GX256" s="176"/>
      <c r="GY256" s="176"/>
      <c r="GZ256" s="175"/>
      <c r="HC256" s="175"/>
      <c r="HD256" s="176"/>
      <c r="HE256" s="176"/>
      <c r="HF256" s="176"/>
      <c r="HG256" s="176"/>
      <c r="HH256" s="175"/>
      <c r="HK256" s="175"/>
      <c r="HL256" s="176"/>
      <c r="HM256" s="176"/>
      <c r="HN256" s="176"/>
      <c r="HO256" s="176"/>
      <c r="HP256" s="175"/>
      <c r="HS256" s="175"/>
      <c r="HT256" s="176"/>
      <c r="HU256" s="176"/>
      <c r="HV256" s="176"/>
      <c r="HW256" s="176"/>
      <c r="HX256" s="175"/>
      <c r="IA256" s="175"/>
      <c r="IB256" s="176"/>
      <c r="IC256" s="176"/>
      <c r="ID256" s="176"/>
      <c r="IE256" s="176"/>
      <c r="IF256" s="175"/>
      <c r="II256" s="175"/>
      <c r="IJ256" s="176"/>
      <c r="IK256" s="176"/>
      <c r="IL256" s="176"/>
      <c r="IM256" s="176"/>
      <c r="IN256" s="175"/>
      <c r="IQ256" s="175"/>
      <c r="IR256" s="176"/>
      <c r="IS256" s="176"/>
      <c r="IT256" s="176"/>
      <c r="IU256" s="176"/>
      <c r="IV256" s="175"/>
    </row>
    <row r="257" spans="1:256" x14ac:dyDescent="0.25">
      <c r="A257" s="174">
        <v>836</v>
      </c>
      <c r="B257" s="174" t="s">
        <v>980</v>
      </c>
      <c r="C257" s="175">
        <v>-300024.09000000003</v>
      </c>
      <c r="D257" s="176">
        <v>-100000</v>
      </c>
      <c r="E257" s="176">
        <v>0</v>
      </c>
      <c r="F257" s="176">
        <v>-100000</v>
      </c>
      <c r="G257" s="176">
        <v>0</v>
      </c>
      <c r="H257" s="175">
        <v>-400024.09</v>
      </c>
      <c r="I257" s="174" t="s">
        <v>1001</v>
      </c>
      <c r="K257" s="175"/>
      <c r="L257" s="176"/>
      <c r="M257" s="176"/>
      <c r="N257" s="176"/>
      <c r="O257" s="176"/>
      <c r="P257" s="175"/>
      <c r="S257" s="175"/>
      <c r="T257" s="176"/>
      <c r="U257" s="176"/>
      <c r="V257" s="176"/>
      <c r="W257" s="176"/>
      <c r="X257" s="175"/>
      <c r="AA257" s="175"/>
      <c r="AB257" s="176"/>
      <c r="AC257" s="176"/>
      <c r="AD257" s="176"/>
      <c r="AE257" s="176"/>
      <c r="AF257" s="175"/>
      <c r="AI257" s="175"/>
      <c r="AJ257" s="176"/>
      <c r="AK257" s="176"/>
      <c r="AL257" s="176"/>
      <c r="AM257" s="176"/>
      <c r="AN257" s="175"/>
      <c r="AQ257" s="175"/>
      <c r="AR257" s="176"/>
      <c r="AS257" s="176"/>
      <c r="AT257" s="176"/>
      <c r="AU257" s="176"/>
      <c r="AV257" s="175"/>
      <c r="AY257" s="175"/>
      <c r="AZ257" s="176"/>
      <c r="BA257" s="176"/>
      <c r="BB257" s="176"/>
      <c r="BC257" s="176"/>
      <c r="BD257" s="175"/>
      <c r="BG257" s="175"/>
      <c r="BH257" s="176"/>
      <c r="BI257" s="176"/>
      <c r="BJ257" s="176"/>
      <c r="BK257" s="176"/>
      <c r="BL257" s="175"/>
      <c r="BO257" s="175"/>
      <c r="BP257" s="176"/>
      <c r="BQ257" s="176"/>
      <c r="BR257" s="176"/>
      <c r="BS257" s="176"/>
      <c r="BT257" s="175"/>
      <c r="BW257" s="175"/>
      <c r="BX257" s="176"/>
      <c r="BY257" s="176"/>
      <c r="BZ257" s="176"/>
      <c r="CA257" s="176"/>
      <c r="CB257" s="175"/>
      <c r="CE257" s="175"/>
      <c r="CF257" s="176"/>
      <c r="CG257" s="176"/>
      <c r="CH257" s="176"/>
      <c r="CI257" s="176"/>
      <c r="CJ257" s="175"/>
      <c r="CM257" s="175"/>
      <c r="CN257" s="176"/>
      <c r="CO257" s="176"/>
      <c r="CP257" s="176"/>
      <c r="CQ257" s="176"/>
      <c r="CR257" s="175"/>
      <c r="CU257" s="175"/>
      <c r="CV257" s="176"/>
      <c r="CW257" s="176"/>
      <c r="CX257" s="176"/>
      <c r="CY257" s="176"/>
      <c r="CZ257" s="175"/>
      <c r="DC257" s="175"/>
      <c r="DD257" s="176"/>
      <c r="DE257" s="176"/>
      <c r="DF257" s="176"/>
      <c r="DG257" s="176"/>
      <c r="DH257" s="175"/>
      <c r="DK257" s="175"/>
      <c r="DL257" s="176"/>
      <c r="DM257" s="176"/>
      <c r="DN257" s="176"/>
      <c r="DO257" s="176"/>
      <c r="DP257" s="175"/>
      <c r="DS257" s="175"/>
      <c r="DT257" s="176"/>
      <c r="DU257" s="176"/>
      <c r="DV257" s="176"/>
      <c r="DW257" s="176"/>
      <c r="DX257" s="175"/>
      <c r="EA257" s="175"/>
      <c r="EB257" s="176"/>
      <c r="EC257" s="176"/>
      <c r="ED257" s="176"/>
      <c r="EE257" s="176"/>
      <c r="EF257" s="175"/>
      <c r="EI257" s="175"/>
      <c r="EJ257" s="176"/>
      <c r="EK257" s="176"/>
      <c r="EL257" s="176"/>
      <c r="EM257" s="176"/>
      <c r="EN257" s="175"/>
      <c r="EQ257" s="175"/>
      <c r="ER257" s="176"/>
      <c r="ES257" s="176"/>
      <c r="ET257" s="176"/>
      <c r="EU257" s="176"/>
      <c r="EV257" s="175"/>
      <c r="EY257" s="175"/>
      <c r="EZ257" s="176"/>
      <c r="FA257" s="176"/>
      <c r="FB257" s="176"/>
      <c r="FC257" s="176"/>
      <c r="FD257" s="175"/>
      <c r="FG257" s="175"/>
      <c r="FH257" s="176"/>
      <c r="FI257" s="176"/>
      <c r="FJ257" s="176"/>
      <c r="FK257" s="176"/>
      <c r="FL257" s="175"/>
      <c r="FO257" s="175"/>
      <c r="FP257" s="176"/>
      <c r="FQ257" s="176"/>
      <c r="FR257" s="176"/>
      <c r="FS257" s="176"/>
      <c r="FT257" s="175"/>
      <c r="FW257" s="175"/>
      <c r="FX257" s="176"/>
      <c r="FY257" s="176"/>
      <c r="FZ257" s="176"/>
      <c r="GA257" s="176"/>
      <c r="GB257" s="175"/>
      <c r="GE257" s="175"/>
      <c r="GF257" s="176"/>
      <c r="GG257" s="176"/>
      <c r="GH257" s="176"/>
      <c r="GI257" s="176"/>
      <c r="GJ257" s="175"/>
      <c r="GM257" s="175"/>
      <c r="GN257" s="176"/>
      <c r="GO257" s="176"/>
      <c r="GP257" s="176"/>
      <c r="GQ257" s="176"/>
      <c r="GR257" s="175"/>
      <c r="GU257" s="175"/>
      <c r="GV257" s="176"/>
      <c r="GW257" s="176"/>
      <c r="GX257" s="176"/>
      <c r="GY257" s="176"/>
      <c r="GZ257" s="175"/>
      <c r="HC257" s="175"/>
      <c r="HD257" s="176"/>
      <c r="HE257" s="176"/>
      <c r="HF257" s="176"/>
      <c r="HG257" s="176"/>
      <c r="HH257" s="175"/>
      <c r="HK257" s="175"/>
      <c r="HL257" s="176"/>
      <c r="HM257" s="176"/>
      <c r="HN257" s="176"/>
      <c r="HO257" s="176"/>
      <c r="HP257" s="175"/>
      <c r="HS257" s="175"/>
      <c r="HT257" s="176"/>
      <c r="HU257" s="176"/>
      <c r="HV257" s="176"/>
      <c r="HW257" s="176"/>
      <c r="HX257" s="175"/>
      <c r="IA257" s="175"/>
      <c r="IB257" s="176"/>
      <c r="IC257" s="176"/>
      <c r="ID257" s="176"/>
      <c r="IE257" s="176"/>
      <c r="IF257" s="175"/>
      <c r="II257" s="175"/>
      <c r="IJ257" s="176"/>
      <c r="IK257" s="176"/>
      <c r="IL257" s="176"/>
      <c r="IM257" s="176"/>
      <c r="IN257" s="175"/>
      <c r="IQ257" s="175"/>
      <c r="IR257" s="176"/>
      <c r="IS257" s="176"/>
      <c r="IT257" s="176"/>
      <c r="IU257" s="176"/>
      <c r="IV257" s="175"/>
    </row>
    <row r="258" spans="1:256" x14ac:dyDescent="0.25">
      <c r="A258" s="174">
        <v>837</v>
      </c>
      <c r="B258" s="174" t="s">
        <v>981</v>
      </c>
      <c r="C258" s="175">
        <v>-21652.92</v>
      </c>
      <c r="D258" s="176">
        <v>0</v>
      </c>
      <c r="E258" s="176">
        <v>0</v>
      </c>
      <c r="F258" s="176">
        <v>0</v>
      </c>
      <c r="G258" s="176">
        <v>0</v>
      </c>
      <c r="H258" s="175">
        <v>-21652.92</v>
      </c>
      <c r="I258" s="174" t="s">
        <v>1001</v>
      </c>
      <c r="K258" s="175"/>
      <c r="L258" s="176"/>
      <c r="M258" s="176"/>
      <c r="N258" s="176"/>
      <c r="O258" s="176"/>
      <c r="P258" s="175"/>
      <c r="S258" s="175"/>
      <c r="T258" s="176"/>
      <c r="U258" s="176"/>
      <c r="V258" s="176"/>
      <c r="W258" s="176"/>
      <c r="X258" s="175"/>
      <c r="AA258" s="175"/>
      <c r="AB258" s="176"/>
      <c r="AC258" s="176"/>
      <c r="AD258" s="176"/>
      <c r="AE258" s="176"/>
      <c r="AF258" s="175"/>
      <c r="AI258" s="175"/>
      <c r="AJ258" s="176"/>
      <c r="AK258" s="176"/>
      <c r="AL258" s="176"/>
      <c r="AM258" s="176"/>
      <c r="AN258" s="175"/>
      <c r="AQ258" s="175"/>
      <c r="AR258" s="176"/>
      <c r="AS258" s="176"/>
      <c r="AT258" s="176"/>
      <c r="AU258" s="176"/>
      <c r="AV258" s="175"/>
      <c r="AY258" s="175"/>
      <c r="AZ258" s="176"/>
      <c r="BA258" s="176"/>
      <c r="BB258" s="176"/>
      <c r="BC258" s="176"/>
      <c r="BD258" s="175"/>
      <c r="BG258" s="175"/>
      <c r="BH258" s="176"/>
      <c r="BI258" s="176"/>
      <c r="BJ258" s="176"/>
      <c r="BK258" s="176"/>
      <c r="BL258" s="175"/>
      <c r="BO258" s="175"/>
      <c r="BP258" s="176"/>
      <c r="BQ258" s="176"/>
      <c r="BR258" s="176"/>
      <c r="BS258" s="176"/>
      <c r="BT258" s="175"/>
      <c r="BW258" s="175"/>
      <c r="BX258" s="176"/>
      <c r="BY258" s="176"/>
      <c r="BZ258" s="176"/>
      <c r="CA258" s="176"/>
      <c r="CB258" s="175"/>
      <c r="CE258" s="175"/>
      <c r="CF258" s="176"/>
      <c r="CG258" s="176"/>
      <c r="CH258" s="176"/>
      <c r="CI258" s="176"/>
      <c r="CJ258" s="175"/>
      <c r="CM258" s="175"/>
      <c r="CN258" s="176"/>
      <c r="CO258" s="176"/>
      <c r="CP258" s="176"/>
      <c r="CQ258" s="176"/>
      <c r="CR258" s="175"/>
      <c r="CU258" s="175"/>
      <c r="CV258" s="176"/>
      <c r="CW258" s="176"/>
      <c r="CX258" s="176"/>
      <c r="CY258" s="176"/>
      <c r="CZ258" s="175"/>
      <c r="DC258" s="175"/>
      <c r="DD258" s="176"/>
      <c r="DE258" s="176"/>
      <c r="DF258" s="176"/>
      <c r="DG258" s="176"/>
      <c r="DH258" s="175"/>
      <c r="DK258" s="175"/>
      <c r="DL258" s="176"/>
      <c r="DM258" s="176"/>
      <c r="DN258" s="176"/>
      <c r="DO258" s="176"/>
      <c r="DP258" s="175"/>
      <c r="DS258" s="175"/>
      <c r="DT258" s="176"/>
      <c r="DU258" s="176"/>
      <c r="DV258" s="176"/>
      <c r="DW258" s="176"/>
      <c r="DX258" s="175"/>
      <c r="EA258" s="175"/>
      <c r="EB258" s="176"/>
      <c r="EC258" s="176"/>
      <c r="ED258" s="176"/>
      <c r="EE258" s="176"/>
      <c r="EF258" s="175"/>
      <c r="EI258" s="175"/>
      <c r="EJ258" s="176"/>
      <c r="EK258" s="176"/>
      <c r="EL258" s="176"/>
      <c r="EM258" s="176"/>
      <c r="EN258" s="175"/>
      <c r="EQ258" s="175"/>
      <c r="ER258" s="176"/>
      <c r="ES258" s="176"/>
      <c r="ET258" s="176"/>
      <c r="EU258" s="176"/>
      <c r="EV258" s="175"/>
      <c r="EY258" s="175"/>
      <c r="EZ258" s="176"/>
      <c r="FA258" s="176"/>
      <c r="FB258" s="176"/>
      <c r="FC258" s="176"/>
      <c r="FD258" s="175"/>
      <c r="FG258" s="175"/>
      <c r="FH258" s="176"/>
      <c r="FI258" s="176"/>
      <c r="FJ258" s="176"/>
      <c r="FK258" s="176"/>
      <c r="FL258" s="175"/>
      <c r="FO258" s="175"/>
      <c r="FP258" s="176"/>
      <c r="FQ258" s="176"/>
      <c r="FR258" s="176"/>
      <c r="FS258" s="176"/>
      <c r="FT258" s="175"/>
      <c r="FW258" s="175"/>
      <c r="FX258" s="176"/>
      <c r="FY258" s="176"/>
      <c r="FZ258" s="176"/>
      <c r="GA258" s="176"/>
      <c r="GB258" s="175"/>
      <c r="GE258" s="175"/>
      <c r="GF258" s="176"/>
      <c r="GG258" s="176"/>
      <c r="GH258" s="176"/>
      <c r="GI258" s="176"/>
      <c r="GJ258" s="175"/>
      <c r="GM258" s="175"/>
      <c r="GN258" s="176"/>
      <c r="GO258" s="176"/>
      <c r="GP258" s="176"/>
      <c r="GQ258" s="176"/>
      <c r="GR258" s="175"/>
      <c r="GU258" s="175"/>
      <c r="GV258" s="176"/>
      <c r="GW258" s="176"/>
      <c r="GX258" s="176"/>
      <c r="GY258" s="176"/>
      <c r="GZ258" s="175"/>
      <c r="HC258" s="175"/>
      <c r="HD258" s="176"/>
      <c r="HE258" s="176"/>
      <c r="HF258" s="176"/>
      <c r="HG258" s="176"/>
      <c r="HH258" s="175"/>
      <c r="HK258" s="175"/>
      <c r="HL258" s="176"/>
      <c r="HM258" s="176"/>
      <c r="HN258" s="176"/>
      <c r="HO258" s="176"/>
      <c r="HP258" s="175"/>
      <c r="HS258" s="175"/>
      <c r="HT258" s="176"/>
      <c r="HU258" s="176"/>
      <c r="HV258" s="176"/>
      <c r="HW258" s="176"/>
      <c r="HX258" s="175"/>
      <c r="IA258" s="175"/>
      <c r="IB258" s="176"/>
      <c r="IC258" s="176"/>
      <c r="ID258" s="176"/>
      <c r="IE258" s="176"/>
      <c r="IF258" s="175"/>
      <c r="II258" s="175"/>
      <c r="IJ258" s="176"/>
      <c r="IK258" s="176"/>
      <c r="IL258" s="176"/>
      <c r="IM258" s="176"/>
      <c r="IN258" s="175"/>
      <c r="IQ258" s="175"/>
      <c r="IR258" s="176"/>
      <c r="IS258" s="176"/>
      <c r="IT258" s="176"/>
      <c r="IU258" s="176"/>
      <c r="IV258" s="175"/>
    </row>
    <row r="259" spans="1:256" x14ac:dyDescent="0.25">
      <c r="A259" s="174">
        <v>838</v>
      </c>
      <c r="B259" s="174" t="s">
        <v>982</v>
      </c>
      <c r="C259" s="175">
        <v>-29535.05</v>
      </c>
      <c r="D259" s="176">
        <v>0</v>
      </c>
      <c r="E259" s="176">
        <v>0</v>
      </c>
      <c r="F259" s="176">
        <v>0</v>
      </c>
      <c r="G259" s="176">
        <v>0</v>
      </c>
      <c r="H259" s="175">
        <v>-29535.05</v>
      </c>
      <c r="I259" s="174" t="s">
        <v>1001</v>
      </c>
      <c r="K259" s="175"/>
      <c r="L259" s="176"/>
      <c r="M259" s="176"/>
      <c r="N259" s="176"/>
      <c r="O259" s="176"/>
      <c r="P259" s="175"/>
      <c r="S259" s="175"/>
      <c r="T259" s="176"/>
      <c r="U259" s="176"/>
      <c r="V259" s="176"/>
      <c r="W259" s="176"/>
      <c r="X259" s="175"/>
      <c r="AA259" s="175"/>
      <c r="AB259" s="176"/>
      <c r="AC259" s="176"/>
      <c r="AD259" s="176"/>
      <c r="AE259" s="176"/>
      <c r="AF259" s="175"/>
      <c r="AI259" s="175"/>
      <c r="AJ259" s="176"/>
      <c r="AK259" s="176"/>
      <c r="AL259" s="176"/>
      <c r="AM259" s="176"/>
      <c r="AN259" s="175"/>
      <c r="AQ259" s="175"/>
      <c r="AR259" s="176"/>
      <c r="AS259" s="176"/>
      <c r="AT259" s="176"/>
      <c r="AU259" s="176"/>
      <c r="AV259" s="175"/>
      <c r="AY259" s="175"/>
      <c r="AZ259" s="176"/>
      <c r="BA259" s="176"/>
      <c r="BB259" s="176"/>
      <c r="BC259" s="176"/>
      <c r="BD259" s="175"/>
      <c r="BG259" s="175"/>
      <c r="BH259" s="176"/>
      <c r="BI259" s="176"/>
      <c r="BJ259" s="176"/>
      <c r="BK259" s="176"/>
      <c r="BL259" s="175"/>
      <c r="BO259" s="175"/>
      <c r="BP259" s="176"/>
      <c r="BQ259" s="176"/>
      <c r="BR259" s="176"/>
      <c r="BS259" s="176"/>
      <c r="BT259" s="175"/>
      <c r="BW259" s="175"/>
      <c r="BX259" s="176"/>
      <c r="BY259" s="176"/>
      <c r="BZ259" s="176"/>
      <c r="CA259" s="176"/>
      <c r="CB259" s="175"/>
      <c r="CE259" s="175"/>
      <c r="CF259" s="176"/>
      <c r="CG259" s="176"/>
      <c r="CH259" s="176"/>
      <c r="CI259" s="176"/>
      <c r="CJ259" s="175"/>
      <c r="CM259" s="175"/>
      <c r="CN259" s="176"/>
      <c r="CO259" s="176"/>
      <c r="CP259" s="176"/>
      <c r="CQ259" s="176"/>
      <c r="CR259" s="175"/>
      <c r="CU259" s="175"/>
      <c r="CV259" s="176"/>
      <c r="CW259" s="176"/>
      <c r="CX259" s="176"/>
      <c r="CY259" s="176"/>
      <c r="CZ259" s="175"/>
      <c r="DC259" s="175"/>
      <c r="DD259" s="176"/>
      <c r="DE259" s="176"/>
      <c r="DF259" s="176"/>
      <c r="DG259" s="176"/>
      <c r="DH259" s="175"/>
      <c r="DK259" s="175"/>
      <c r="DL259" s="176"/>
      <c r="DM259" s="176"/>
      <c r="DN259" s="176"/>
      <c r="DO259" s="176"/>
      <c r="DP259" s="175"/>
      <c r="DS259" s="175"/>
      <c r="DT259" s="176"/>
      <c r="DU259" s="176"/>
      <c r="DV259" s="176"/>
      <c r="DW259" s="176"/>
      <c r="DX259" s="175"/>
      <c r="EA259" s="175"/>
      <c r="EB259" s="176"/>
      <c r="EC259" s="176"/>
      <c r="ED259" s="176"/>
      <c r="EE259" s="176"/>
      <c r="EF259" s="175"/>
      <c r="EI259" s="175"/>
      <c r="EJ259" s="176"/>
      <c r="EK259" s="176"/>
      <c r="EL259" s="176"/>
      <c r="EM259" s="176"/>
      <c r="EN259" s="175"/>
      <c r="EQ259" s="175"/>
      <c r="ER259" s="176"/>
      <c r="ES259" s="176"/>
      <c r="ET259" s="176"/>
      <c r="EU259" s="176"/>
      <c r="EV259" s="175"/>
      <c r="EY259" s="175"/>
      <c r="EZ259" s="176"/>
      <c r="FA259" s="176"/>
      <c r="FB259" s="176"/>
      <c r="FC259" s="176"/>
      <c r="FD259" s="175"/>
      <c r="FG259" s="175"/>
      <c r="FH259" s="176"/>
      <c r="FI259" s="176"/>
      <c r="FJ259" s="176"/>
      <c r="FK259" s="176"/>
      <c r="FL259" s="175"/>
      <c r="FO259" s="175"/>
      <c r="FP259" s="176"/>
      <c r="FQ259" s="176"/>
      <c r="FR259" s="176"/>
      <c r="FS259" s="176"/>
      <c r="FT259" s="175"/>
      <c r="FW259" s="175"/>
      <c r="FX259" s="176"/>
      <c r="FY259" s="176"/>
      <c r="FZ259" s="176"/>
      <c r="GA259" s="176"/>
      <c r="GB259" s="175"/>
      <c r="GE259" s="175"/>
      <c r="GF259" s="176"/>
      <c r="GG259" s="176"/>
      <c r="GH259" s="176"/>
      <c r="GI259" s="176"/>
      <c r="GJ259" s="175"/>
      <c r="GM259" s="175"/>
      <c r="GN259" s="176"/>
      <c r="GO259" s="176"/>
      <c r="GP259" s="176"/>
      <c r="GQ259" s="176"/>
      <c r="GR259" s="175"/>
      <c r="GU259" s="175"/>
      <c r="GV259" s="176"/>
      <c r="GW259" s="176"/>
      <c r="GX259" s="176"/>
      <c r="GY259" s="176"/>
      <c r="GZ259" s="175"/>
      <c r="HC259" s="175"/>
      <c r="HD259" s="176"/>
      <c r="HE259" s="176"/>
      <c r="HF259" s="176"/>
      <c r="HG259" s="176"/>
      <c r="HH259" s="175"/>
      <c r="HK259" s="175"/>
      <c r="HL259" s="176"/>
      <c r="HM259" s="176"/>
      <c r="HN259" s="176"/>
      <c r="HO259" s="176"/>
      <c r="HP259" s="175"/>
      <c r="HS259" s="175"/>
      <c r="HT259" s="176"/>
      <c r="HU259" s="176"/>
      <c r="HV259" s="176"/>
      <c r="HW259" s="176"/>
      <c r="HX259" s="175"/>
      <c r="IA259" s="175"/>
      <c r="IB259" s="176"/>
      <c r="IC259" s="176"/>
      <c r="ID259" s="176"/>
      <c r="IE259" s="176"/>
      <c r="IF259" s="175"/>
      <c r="II259" s="175"/>
      <c r="IJ259" s="176"/>
      <c r="IK259" s="176"/>
      <c r="IL259" s="176"/>
      <c r="IM259" s="176"/>
      <c r="IN259" s="175"/>
      <c r="IQ259" s="175"/>
      <c r="IR259" s="176"/>
      <c r="IS259" s="176"/>
      <c r="IT259" s="176"/>
      <c r="IU259" s="176"/>
      <c r="IV259" s="175"/>
    </row>
    <row r="260" spans="1:256" x14ac:dyDescent="0.25">
      <c r="A260" s="174">
        <v>839</v>
      </c>
      <c r="B260" s="174" t="s">
        <v>983</v>
      </c>
      <c r="C260" s="175">
        <v>-15703.28</v>
      </c>
      <c r="D260" s="176">
        <v>0</v>
      </c>
      <c r="E260" s="176">
        <v>0</v>
      </c>
      <c r="F260" s="176">
        <v>0</v>
      </c>
      <c r="G260" s="176">
        <v>0</v>
      </c>
      <c r="H260" s="175">
        <v>-15703.28</v>
      </c>
      <c r="I260" s="174" t="s">
        <v>1001</v>
      </c>
      <c r="K260" s="175"/>
      <c r="L260" s="176"/>
      <c r="M260" s="176"/>
      <c r="N260" s="176"/>
      <c r="O260" s="176"/>
      <c r="P260" s="175"/>
      <c r="S260" s="175"/>
      <c r="T260" s="176"/>
      <c r="U260" s="176"/>
      <c r="V260" s="176"/>
      <c r="W260" s="176"/>
      <c r="X260" s="175"/>
      <c r="AA260" s="175"/>
      <c r="AB260" s="176"/>
      <c r="AC260" s="176"/>
      <c r="AD260" s="176"/>
      <c r="AE260" s="176"/>
      <c r="AF260" s="175"/>
      <c r="AI260" s="175"/>
      <c r="AJ260" s="176"/>
      <c r="AK260" s="176"/>
      <c r="AL260" s="176"/>
      <c r="AM260" s="176"/>
      <c r="AN260" s="175"/>
      <c r="AQ260" s="175"/>
      <c r="AR260" s="176"/>
      <c r="AS260" s="176"/>
      <c r="AT260" s="176"/>
      <c r="AU260" s="176"/>
      <c r="AV260" s="175"/>
      <c r="AY260" s="175"/>
      <c r="AZ260" s="176"/>
      <c r="BA260" s="176"/>
      <c r="BB260" s="176"/>
      <c r="BC260" s="176"/>
      <c r="BD260" s="175"/>
      <c r="BG260" s="175"/>
      <c r="BH260" s="176"/>
      <c r="BI260" s="176"/>
      <c r="BJ260" s="176"/>
      <c r="BK260" s="176"/>
      <c r="BL260" s="175"/>
      <c r="BO260" s="175"/>
      <c r="BP260" s="176"/>
      <c r="BQ260" s="176"/>
      <c r="BR260" s="176"/>
      <c r="BS260" s="176"/>
      <c r="BT260" s="175"/>
      <c r="BW260" s="175"/>
      <c r="BX260" s="176"/>
      <c r="BY260" s="176"/>
      <c r="BZ260" s="176"/>
      <c r="CA260" s="176"/>
      <c r="CB260" s="175"/>
      <c r="CE260" s="175"/>
      <c r="CF260" s="176"/>
      <c r="CG260" s="176"/>
      <c r="CH260" s="176"/>
      <c r="CI260" s="176"/>
      <c r="CJ260" s="175"/>
      <c r="CM260" s="175"/>
      <c r="CN260" s="176"/>
      <c r="CO260" s="176"/>
      <c r="CP260" s="176"/>
      <c r="CQ260" s="176"/>
      <c r="CR260" s="175"/>
      <c r="CU260" s="175"/>
      <c r="CV260" s="176"/>
      <c r="CW260" s="176"/>
      <c r="CX260" s="176"/>
      <c r="CY260" s="176"/>
      <c r="CZ260" s="175"/>
      <c r="DC260" s="175"/>
      <c r="DD260" s="176"/>
      <c r="DE260" s="176"/>
      <c r="DF260" s="176"/>
      <c r="DG260" s="176"/>
      <c r="DH260" s="175"/>
      <c r="DK260" s="175"/>
      <c r="DL260" s="176"/>
      <c r="DM260" s="176"/>
      <c r="DN260" s="176"/>
      <c r="DO260" s="176"/>
      <c r="DP260" s="175"/>
      <c r="DS260" s="175"/>
      <c r="DT260" s="176"/>
      <c r="DU260" s="176"/>
      <c r="DV260" s="176"/>
      <c r="DW260" s="176"/>
      <c r="DX260" s="175"/>
      <c r="EA260" s="175"/>
      <c r="EB260" s="176"/>
      <c r="EC260" s="176"/>
      <c r="ED260" s="176"/>
      <c r="EE260" s="176"/>
      <c r="EF260" s="175"/>
      <c r="EI260" s="175"/>
      <c r="EJ260" s="176"/>
      <c r="EK260" s="176"/>
      <c r="EL260" s="176"/>
      <c r="EM260" s="176"/>
      <c r="EN260" s="175"/>
      <c r="EQ260" s="175"/>
      <c r="ER260" s="176"/>
      <c r="ES260" s="176"/>
      <c r="ET260" s="176"/>
      <c r="EU260" s="176"/>
      <c r="EV260" s="175"/>
      <c r="EY260" s="175"/>
      <c r="EZ260" s="176"/>
      <c r="FA260" s="176"/>
      <c r="FB260" s="176"/>
      <c r="FC260" s="176"/>
      <c r="FD260" s="175"/>
      <c r="FG260" s="175"/>
      <c r="FH260" s="176"/>
      <c r="FI260" s="176"/>
      <c r="FJ260" s="176"/>
      <c r="FK260" s="176"/>
      <c r="FL260" s="175"/>
      <c r="FO260" s="175"/>
      <c r="FP260" s="176"/>
      <c r="FQ260" s="176"/>
      <c r="FR260" s="176"/>
      <c r="FS260" s="176"/>
      <c r="FT260" s="175"/>
      <c r="FW260" s="175"/>
      <c r="FX260" s="176"/>
      <c r="FY260" s="176"/>
      <c r="FZ260" s="176"/>
      <c r="GA260" s="176"/>
      <c r="GB260" s="175"/>
      <c r="GE260" s="175"/>
      <c r="GF260" s="176"/>
      <c r="GG260" s="176"/>
      <c r="GH260" s="176"/>
      <c r="GI260" s="176"/>
      <c r="GJ260" s="175"/>
      <c r="GM260" s="175"/>
      <c r="GN260" s="176"/>
      <c r="GO260" s="176"/>
      <c r="GP260" s="176"/>
      <c r="GQ260" s="176"/>
      <c r="GR260" s="175"/>
      <c r="GU260" s="175"/>
      <c r="GV260" s="176"/>
      <c r="GW260" s="176"/>
      <c r="GX260" s="176"/>
      <c r="GY260" s="176"/>
      <c r="GZ260" s="175"/>
      <c r="HC260" s="175"/>
      <c r="HD260" s="176"/>
      <c r="HE260" s="176"/>
      <c r="HF260" s="176"/>
      <c r="HG260" s="176"/>
      <c r="HH260" s="175"/>
      <c r="HK260" s="175"/>
      <c r="HL260" s="176"/>
      <c r="HM260" s="176"/>
      <c r="HN260" s="176"/>
      <c r="HO260" s="176"/>
      <c r="HP260" s="175"/>
      <c r="HS260" s="175"/>
      <c r="HT260" s="176"/>
      <c r="HU260" s="176"/>
      <c r="HV260" s="176"/>
      <c r="HW260" s="176"/>
      <c r="HX260" s="175"/>
      <c r="IA260" s="175"/>
      <c r="IB260" s="176"/>
      <c r="IC260" s="176"/>
      <c r="ID260" s="176"/>
      <c r="IE260" s="176"/>
      <c r="IF260" s="175"/>
      <c r="II260" s="175"/>
      <c r="IJ260" s="176"/>
      <c r="IK260" s="176"/>
      <c r="IL260" s="176"/>
      <c r="IM260" s="176"/>
      <c r="IN260" s="175"/>
      <c r="IQ260" s="175"/>
      <c r="IR260" s="176"/>
      <c r="IS260" s="176"/>
      <c r="IT260" s="176"/>
      <c r="IU260" s="176"/>
      <c r="IV260" s="175"/>
    </row>
    <row r="261" spans="1:256" x14ac:dyDescent="0.25">
      <c r="A261" s="174">
        <v>840</v>
      </c>
      <c r="B261" s="174" t="s">
        <v>984</v>
      </c>
      <c r="C261" s="175">
        <v>-187625</v>
      </c>
      <c r="D261" s="176">
        <v>-100004.61</v>
      </c>
      <c r="E261" s="176">
        <v>0</v>
      </c>
      <c r="F261" s="176">
        <v>-100004.61</v>
      </c>
      <c r="G261" s="176">
        <v>43500</v>
      </c>
      <c r="H261" s="175">
        <v>-244129.61</v>
      </c>
      <c r="I261" s="174" t="s">
        <v>1001</v>
      </c>
      <c r="K261" s="175"/>
      <c r="L261" s="176"/>
      <c r="M261" s="176"/>
      <c r="N261" s="176"/>
      <c r="O261" s="176"/>
      <c r="P261" s="175"/>
      <c r="S261" s="175"/>
      <c r="T261" s="176"/>
      <c r="U261" s="176"/>
      <c r="V261" s="176"/>
      <c r="W261" s="176"/>
      <c r="X261" s="175"/>
      <c r="AA261" s="175"/>
      <c r="AB261" s="176"/>
      <c r="AC261" s="176"/>
      <c r="AD261" s="176"/>
      <c r="AE261" s="176"/>
      <c r="AF261" s="175"/>
      <c r="AI261" s="175"/>
      <c r="AJ261" s="176"/>
      <c r="AK261" s="176"/>
      <c r="AL261" s="176"/>
      <c r="AM261" s="176"/>
      <c r="AN261" s="175"/>
      <c r="AQ261" s="175"/>
      <c r="AR261" s="176"/>
      <c r="AS261" s="176"/>
      <c r="AT261" s="176"/>
      <c r="AU261" s="176"/>
      <c r="AV261" s="175"/>
      <c r="AY261" s="175"/>
      <c r="AZ261" s="176"/>
      <c r="BA261" s="176"/>
      <c r="BB261" s="176"/>
      <c r="BC261" s="176"/>
      <c r="BD261" s="175"/>
      <c r="BG261" s="175"/>
      <c r="BH261" s="176"/>
      <c r="BI261" s="176"/>
      <c r="BJ261" s="176"/>
      <c r="BK261" s="176"/>
      <c r="BL261" s="175"/>
      <c r="BO261" s="175"/>
      <c r="BP261" s="176"/>
      <c r="BQ261" s="176"/>
      <c r="BR261" s="176"/>
      <c r="BS261" s="176"/>
      <c r="BT261" s="175"/>
      <c r="BW261" s="175"/>
      <c r="BX261" s="176"/>
      <c r="BY261" s="176"/>
      <c r="BZ261" s="176"/>
      <c r="CA261" s="176"/>
      <c r="CB261" s="175"/>
      <c r="CE261" s="175"/>
      <c r="CF261" s="176"/>
      <c r="CG261" s="176"/>
      <c r="CH261" s="176"/>
      <c r="CI261" s="176"/>
      <c r="CJ261" s="175"/>
      <c r="CM261" s="175"/>
      <c r="CN261" s="176"/>
      <c r="CO261" s="176"/>
      <c r="CP261" s="176"/>
      <c r="CQ261" s="176"/>
      <c r="CR261" s="175"/>
      <c r="CU261" s="175"/>
      <c r="CV261" s="176"/>
      <c r="CW261" s="176"/>
      <c r="CX261" s="176"/>
      <c r="CY261" s="176"/>
      <c r="CZ261" s="175"/>
      <c r="DC261" s="175"/>
      <c r="DD261" s="176"/>
      <c r="DE261" s="176"/>
      <c r="DF261" s="176"/>
      <c r="DG261" s="176"/>
      <c r="DH261" s="175"/>
      <c r="DK261" s="175"/>
      <c r="DL261" s="176"/>
      <c r="DM261" s="176"/>
      <c r="DN261" s="176"/>
      <c r="DO261" s="176"/>
      <c r="DP261" s="175"/>
      <c r="DS261" s="175"/>
      <c r="DT261" s="176"/>
      <c r="DU261" s="176"/>
      <c r="DV261" s="176"/>
      <c r="DW261" s="176"/>
      <c r="DX261" s="175"/>
      <c r="EA261" s="175"/>
      <c r="EB261" s="176"/>
      <c r="EC261" s="176"/>
      <c r="ED261" s="176"/>
      <c r="EE261" s="176"/>
      <c r="EF261" s="175"/>
      <c r="EI261" s="175"/>
      <c r="EJ261" s="176"/>
      <c r="EK261" s="176"/>
      <c r="EL261" s="176"/>
      <c r="EM261" s="176"/>
      <c r="EN261" s="175"/>
      <c r="EQ261" s="175"/>
      <c r="ER261" s="176"/>
      <c r="ES261" s="176"/>
      <c r="ET261" s="176"/>
      <c r="EU261" s="176"/>
      <c r="EV261" s="175"/>
      <c r="EY261" s="175"/>
      <c r="EZ261" s="176"/>
      <c r="FA261" s="176"/>
      <c r="FB261" s="176"/>
      <c r="FC261" s="176"/>
      <c r="FD261" s="175"/>
      <c r="FG261" s="175"/>
      <c r="FH261" s="176"/>
      <c r="FI261" s="176"/>
      <c r="FJ261" s="176"/>
      <c r="FK261" s="176"/>
      <c r="FL261" s="175"/>
      <c r="FO261" s="175"/>
      <c r="FP261" s="176"/>
      <c r="FQ261" s="176"/>
      <c r="FR261" s="176"/>
      <c r="FS261" s="176"/>
      <c r="FT261" s="175"/>
      <c r="FW261" s="175"/>
      <c r="FX261" s="176"/>
      <c r="FY261" s="176"/>
      <c r="FZ261" s="176"/>
      <c r="GA261" s="176"/>
      <c r="GB261" s="175"/>
      <c r="GE261" s="175"/>
      <c r="GF261" s="176"/>
      <c r="GG261" s="176"/>
      <c r="GH261" s="176"/>
      <c r="GI261" s="176"/>
      <c r="GJ261" s="175"/>
      <c r="GM261" s="175"/>
      <c r="GN261" s="176"/>
      <c r="GO261" s="176"/>
      <c r="GP261" s="176"/>
      <c r="GQ261" s="176"/>
      <c r="GR261" s="175"/>
      <c r="GU261" s="175"/>
      <c r="GV261" s="176"/>
      <c r="GW261" s="176"/>
      <c r="GX261" s="176"/>
      <c r="GY261" s="176"/>
      <c r="GZ261" s="175"/>
      <c r="HC261" s="175"/>
      <c r="HD261" s="176"/>
      <c r="HE261" s="176"/>
      <c r="HF261" s="176"/>
      <c r="HG261" s="176"/>
      <c r="HH261" s="175"/>
      <c r="HK261" s="175"/>
      <c r="HL261" s="176"/>
      <c r="HM261" s="176"/>
      <c r="HN261" s="176"/>
      <c r="HO261" s="176"/>
      <c r="HP261" s="175"/>
      <c r="HS261" s="175"/>
      <c r="HT261" s="176"/>
      <c r="HU261" s="176"/>
      <c r="HV261" s="176"/>
      <c r="HW261" s="176"/>
      <c r="HX261" s="175"/>
      <c r="IA261" s="175"/>
      <c r="IB261" s="176"/>
      <c r="IC261" s="176"/>
      <c r="ID261" s="176"/>
      <c r="IE261" s="176"/>
      <c r="IF261" s="175"/>
      <c r="II261" s="175"/>
      <c r="IJ261" s="176"/>
      <c r="IK261" s="176"/>
      <c r="IL261" s="176"/>
      <c r="IM261" s="176"/>
      <c r="IN261" s="175"/>
      <c r="IQ261" s="175"/>
      <c r="IR261" s="176"/>
      <c r="IS261" s="176"/>
      <c r="IT261" s="176"/>
      <c r="IU261" s="176"/>
      <c r="IV261" s="175"/>
    </row>
    <row r="262" spans="1:256" x14ac:dyDescent="0.25">
      <c r="A262" s="174">
        <v>841</v>
      </c>
      <c r="B262" s="174" t="s">
        <v>985</v>
      </c>
      <c r="C262" s="175">
        <v>-10196</v>
      </c>
      <c r="D262" s="176">
        <v>0</v>
      </c>
      <c r="E262" s="176">
        <v>0</v>
      </c>
      <c r="F262" s="176">
        <v>0</v>
      </c>
      <c r="G262" s="176">
        <v>500</v>
      </c>
      <c r="H262" s="175">
        <v>-9696</v>
      </c>
      <c r="I262" s="174" t="s">
        <v>1001</v>
      </c>
      <c r="K262" s="175"/>
      <c r="L262" s="176"/>
      <c r="M262" s="176"/>
      <c r="N262" s="176"/>
      <c r="O262" s="176"/>
      <c r="P262" s="175"/>
      <c r="S262" s="175"/>
      <c r="T262" s="176"/>
      <c r="U262" s="176"/>
      <c r="V262" s="176"/>
      <c r="W262" s="176"/>
      <c r="X262" s="175"/>
      <c r="AA262" s="175"/>
      <c r="AB262" s="176"/>
      <c r="AC262" s="176"/>
      <c r="AD262" s="176"/>
      <c r="AE262" s="176"/>
      <c r="AF262" s="175"/>
      <c r="AI262" s="175"/>
      <c r="AJ262" s="176"/>
      <c r="AK262" s="176"/>
      <c r="AL262" s="176"/>
      <c r="AM262" s="176"/>
      <c r="AN262" s="175"/>
      <c r="AQ262" s="175"/>
      <c r="AR262" s="176"/>
      <c r="AS262" s="176"/>
      <c r="AT262" s="176"/>
      <c r="AU262" s="176"/>
      <c r="AV262" s="175"/>
      <c r="AY262" s="175"/>
      <c r="AZ262" s="176"/>
      <c r="BA262" s="176"/>
      <c r="BB262" s="176"/>
      <c r="BC262" s="176"/>
      <c r="BD262" s="175"/>
      <c r="BG262" s="175"/>
      <c r="BH262" s="176"/>
      <c r="BI262" s="176"/>
      <c r="BJ262" s="176"/>
      <c r="BK262" s="176"/>
      <c r="BL262" s="175"/>
      <c r="BO262" s="175"/>
      <c r="BP262" s="176"/>
      <c r="BQ262" s="176"/>
      <c r="BR262" s="176"/>
      <c r="BS262" s="176"/>
      <c r="BT262" s="175"/>
      <c r="BW262" s="175"/>
      <c r="BX262" s="176"/>
      <c r="BY262" s="176"/>
      <c r="BZ262" s="176"/>
      <c r="CA262" s="176"/>
      <c r="CB262" s="175"/>
      <c r="CE262" s="175"/>
      <c r="CF262" s="176"/>
      <c r="CG262" s="176"/>
      <c r="CH262" s="176"/>
      <c r="CI262" s="176"/>
      <c r="CJ262" s="175"/>
      <c r="CM262" s="175"/>
      <c r="CN262" s="176"/>
      <c r="CO262" s="176"/>
      <c r="CP262" s="176"/>
      <c r="CQ262" s="176"/>
      <c r="CR262" s="175"/>
      <c r="CU262" s="175"/>
      <c r="CV262" s="176"/>
      <c r="CW262" s="176"/>
      <c r="CX262" s="176"/>
      <c r="CY262" s="176"/>
      <c r="CZ262" s="175"/>
      <c r="DC262" s="175"/>
      <c r="DD262" s="176"/>
      <c r="DE262" s="176"/>
      <c r="DF262" s="176"/>
      <c r="DG262" s="176"/>
      <c r="DH262" s="175"/>
      <c r="DK262" s="175"/>
      <c r="DL262" s="176"/>
      <c r="DM262" s="176"/>
      <c r="DN262" s="176"/>
      <c r="DO262" s="176"/>
      <c r="DP262" s="175"/>
      <c r="DS262" s="175"/>
      <c r="DT262" s="176"/>
      <c r="DU262" s="176"/>
      <c r="DV262" s="176"/>
      <c r="DW262" s="176"/>
      <c r="DX262" s="175"/>
      <c r="EA262" s="175"/>
      <c r="EB262" s="176"/>
      <c r="EC262" s="176"/>
      <c r="ED262" s="176"/>
      <c r="EE262" s="176"/>
      <c r="EF262" s="175"/>
      <c r="EI262" s="175"/>
      <c r="EJ262" s="176"/>
      <c r="EK262" s="176"/>
      <c r="EL262" s="176"/>
      <c r="EM262" s="176"/>
      <c r="EN262" s="175"/>
      <c r="EQ262" s="175"/>
      <c r="ER262" s="176"/>
      <c r="ES262" s="176"/>
      <c r="ET262" s="176"/>
      <c r="EU262" s="176"/>
      <c r="EV262" s="175"/>
      <c r="EY262" s="175"/>
      <c r="EZ262" s="176"/>
      <c r="FA262" s="176"/>
      <c r="FB262" s="176"/>
      <c r="FC262" s="176"/>
      <c r="FD262" s="175"/>
      <c r="FG262" s="175"/>
      <c r="FH262" s="176"/>
      <c r="FI262" s="176"/>
      <c r="FJ262" s="176"/>
      <c r="FK262" s="176"/>
      <c r="FL262" s="175"/>
      <c r="FO262" s="175"/>
      <c r="FP262" s="176"/>
      <c r="FQ262" s="176"/>
      <c r="FR262" s="176"/>
      <c r="FS262" s="176"/>
      <c r="FT262" s="175"/>
      <c r="FW262" s="175"/>
      <c r="FX262" s="176"/>
      <c r="FY262" s="176"/>
      <c r="FZ262" s="176"/>
      <c r="GA262" s="176"/>
      <c r="GB262" s="175"/>
      <c r="GE262" s="175"/>
      <c r="GF262" s="176"/>
      <c r="GG262" s="176"/>
      <c r="GH262" s="176"/>
      <c r="GI262" s="176"/>
      <c r="GJ262" s="175"/>
      <c r="GM262" s="175"/>
      <c r="GN262" s="176"/>
      <c r="GO262" s="176"/>
      <c r="GP262" s="176"/>
      <c r="GQ262" s="176"/>
      <c r="GR262" s="175"/>
      <c r="GU262" s="175"/>
      <c r="GV262" s="176"/>
      <c r="GW262" s="176"/>
      <c r="GX262" s="176"/>
      <c r="GY262" s="176"/>
      <c r="GZ262" s="175"/>
      <c r="HC262" s="175"/>
      <c r="HD262" s="176"/>
      <c r="HE262" s="176"/>
      <c r="HF262" s="176"/>
      <c r="HG262" s="176"/>
      <c r="HH262" s="175"/>
      <c r="HK262" s="175"/>
      <c r="HL262" s="176"/>
      <c r="HM262" s="176"/>
      <c r="HN262" s="176"/>
      <c r="HO262" s="176"/>
      <c r="HP262" s="175"/>
      <c r="HS262" s="175"/>
      <c r="HT262" s="176"/>
      <c r="HU262" s="176"/>
      <c r="HV262" s="176"/>
      <c r="HW262" s="176"/>
      <c r="HX262" s="175"/>
      <c r="IA262" s="175"/>
      <c r="IB262" s="176"/>
      <c r="IC262" s="176"/>
      <c r="ID262" s="176"/>
      <c r="IE262" s="176"/>
      <c r="IF262" s="175"/>
      <c r="II262" s="175"/>
      <c r="IJ262" s="176"/>
      <c r="IK262" s="176"/>
      <c r="IL262" s="176"/>
      <c r="IM262" s="176"/>
      <c r="IN262" s="175"/>
      <c r="IQ262" s="175"/>
      <c r="IR262" s="176"/>
      <c r="IS262" s="176"/>
      <c r="IT262" s="176"/>
      <c r="IU262" s="176"/>
      <c r="IV262" s="175"/>
    </row>
    <row r="263" spans="1:256" x14ac:dyDescent="0.25">
      <c r="A263" s="174">
        <v>842</v>
      </c>
      <c r="B263" s="174" t="s">
        <v>986</v>
      </c>
      <c r="C263" s="175">
        <v>-17820.41</v>
      </c>
      <c r="D263" s="176">
        <v>-777.84</v>
      </c>
      <c r="E263" s="176">
        <v>0</v>
      </c>
      <c r="F263" s="176">
        <v>-777.84</v>
      </c>
      <c r="G263" s="176">
        <v>3131.59</v>
      </c>
      <c r="H263" s="175">
        <v>-15466.66</v>
      </c>
      <c r="I263" s="174" t="s">
        <v>1001</v>
      </c>
      <c r="K263" s="175"/>
      <c r="L263" s="176"/>
      <c r="M263" s="176"/>
      <c r="N263" s="176"/>
      <c r="O263" s="176"/>
      <c r="P263" s="175"/>
      <c r="S263" s="175"/>
      <c r="T263" s="176"/>
      <c r="U263" s="176"/>
      <c r="V263" s="176"/>
      <c r="W263" s="176"/>
      <c r="X263" s="175"/>
      <c r="AA263" s="175"/>
      <c r="AB263" s="176"/>
      <c r="AC263" s="176"/>
      <c r="AD263" s="176"/>
      <c r="AE263" s="176"/>
      <c r="AF263" s="175"/>
      <c r="AI263" s="175"/>
      <c r="AJ263" s="176"/>
      <c r="AK263" s="176"/>
      <c r="AL263" s="176"/>
      <c r="AM263" s="176"/>
      <c r="AN263" s="175"/>
      <c r="AQ263" s="175"/>
      <c r="AR263" s="176"/>
      <c r="AS263" s="176"/>
      <c r="AT263" s="176"/>
      <c r="AU263" s="176"/>
      <c r="AV263" s="175"/>
      <c r="AY263" s="175"/>
      <c r="AZ263" s="176"/>
      <c r="BA263" s="176"/>
      <c r="BB263" s="176"/>
      <c r="BC263" s="176"/>
      <c r="BD263" s="175"/>
      <c r="BG263" s="175"/>
      <c r="BH263" s="176"/>
      <c r="BI263" s="176"/>
      <c r="BJ263" s="176"/>
      <c r="BK263" s="176"/>
      <c r="BL263" s="175"/>
      <c r="BO263" s="175"/>
      <c r="BP263" s="176"/>
      <c r="BQ263" s="176"/>
      <c r="BR263" s="176"/>
      <c r="BS263" s="176"/>
      <c r="BT263" s="175"/>
      <c r="BW263" s="175"/>
      <c r="BX263" s="176"/>
      <c r="BY263" s="176"/>
      <c r="BZ263" s="176"/>
      <c r="CA263" s="176"/>
      <c r="CB263" s="175"/>
      <c r="CE263" s="175"/>
      <c r="CF263" s="176"/>
      <c r="CG263" s="176"/>
      <c r="CH263" s="176"/>
      <c r="CI263" s="176"/>
      <c r="CJ263" s="175"/>
      <c r="CM263" s="175"/>
      <c r="CN263" s="176"/>
      <c r="CO263" s="176"/>
      <c r="CP263" s="176"/>
      <c r="CQ263" s="176"/>
      <c r="CR263" s="175"/>
      <c r="CU263" s="175"/>
      <c r="CV263" s="176"/>
      <c r="CW263" s="176"/>
      <c r="CX263" s="176"/>
      <c r="CY263" s="176"/>
      <c r="CZ263" s="175"/>
      <c r="DC263" s="175"/>
      <c r="DD263" s="176"/>
      <c r="DE263" s="176"/>
      <c r="DF263" s="176"/>
      <c r="DG263" s="176"/>
      <c r="DH263" s="175"/>
      <c r="DK263" s="175"/>
      <c r="DL263" s="176"/>
      <c r="DM263" s="176"/>
      <c r="DN263" s="176"/>
      <c r="DO263" s="176"/>
      <c r="DP263" s="175"/>
      <c r="DS263" s="175"/>
      <c r="DT263" s="176"/>
      <c r="DU263" s="176"/>
      <c r="DV263" s="176"/>
      <c r="DW263" s="176"/>
      <c r="DX263" s="175"/>
      <c r="EA263" s="175"/>
      <c r="EB263" s="176"/>
      <c r="EC263" s="176"/>
      <c r="ED263" s="176"/>
      <c r="EE263" s="176"/>
      <c r="EF263" s="175"/>
      <c r="EI263" s="175"/>
      <c r="EJ263" s="176"/>
      <c r="EK263" s="176"/>
      <c r="EL263" s="176"/>
      <c r="EM263" s="176"/>
      <c r="EN263" s="175"/>
      <c r="EQ263" s="175"/>
      <c r="ER263" s="176"/>
      <c r="ES263" s="176"/>
      <c r="ET263" s="176"/>
      <c r="EU263" s="176"/>
      <c r="EV263" s="175"/>
      <c r="EY263" s="175"/>
      <c r="EZ263" s="176"/>
      <c r="FA263" s="176"/>
      <c r="FB263" s="176"/>
      <c r="FC263" s="176"/>
      <c r="FD263" s="175"/>
      <c r="FG263" s="175"/>
      <c r="FH263" s="176"/>
      <c r="FI263" s="176"/>
      <c r="FJ263" s="176"/>
      <c r="FK263" s="176"/>
      <c r="FL263" s="175"/>
      <c r="FO263" s="175"/>
      <c r="FP263" s="176"/>
      <c r="FQ263" s="176"/>
      <c r="FR263" s="176"/>
      <c r="FS263" s="176"/>
      <c r="FT263" s="175"/>
      <c r="FW263" s="175"/>
      <c r="FX263" s="176"/>
      <c r="FY263" s="176"/>
      <c r="FZ263" s="176"/>
      <c r="GA263" s="176"/>
      <c r="GB263" s="175"/>
      <c r="GE263" s="175"/>
      <c r="GF263" s="176"/>
      <c r="GG263" s="176"/>
      <c r="GH263" s="176"/>
      <c r="GI263" s="176"/>
      <c r="GJ263" s="175"/>
      <c r="GM263" s="175"/>
      <c r="GN263" s="176"/>
      <c r="GO263" s="176"/>
      <c r="GP263" s="176"/>
      <c r="GQ263" s="176"/>
      <c r="GR263" s="175"/>
      <c r="GU263" s="175"/>
      <c r="GV263" s="176"/>
      <c r="GW263" s="176"/>
      <c r="GX263" s="176"/>
      <c r="GY263" s="176"/>
      <c r="GZ263" s="175"/>
      <c r="HC263" s="175"/>
      <c r="HD263" s="176"/>
      <c r="HE263" s="176"/>
      <c r="HF263" s="176"/>
      <c r="HG263" s="176"/>
      <c r="HH263" s="175"/>
      <c r="HK263" s="175"/>
      <c r="HL263" s="176"/>
      <c r="HM263" s="176"/>
      <c r="HN263" s="176"/>
      <c r="HO263" s="176"/>
      <c r="HP263" s="175"/>
      <c r="HS263" s="175"/>
      <c r="HT263" s="176"/>
      <c r="HU263" s="176"/>
      <c r="HV263" s="176"/>
      <c r="HW263" s="176"/>
      <c r="HX263" s="175"/>
      <c r="IA263" s="175"/>
      <c r="IB263" s="176"/>
      <c r="IC263" s="176"/>
      <c r="ID263" s="176"/>
      <c r="IE263" s="176"/>
      <c r="IF263" s="175"/>
      <c r="II263" s="175"/>
      <c r="IJ263" s="176"/>
      <c r="IK263" s="176"/>
      <c r="IL263" s="176"/>
      <c r="IM263" s="176"/>
      <c r="IN263" s="175"/>
      <c r="IQ263" s="175"/>
      <c r="IR263" s="176"/>
      <c r="IS263" s="176"/>
      <c r="IT263" s="176"/>
      <c r="IU263" s="176"/>
      <c r="IV263" s="175"/>
    </row>
    <row r="264" spans="1:256" x14ac:dyDescent="0.25">
      <c r="A264" s="174">
        <v>843</v>
      </c>
      <c r="B264" s="174" t="s">
        <v>987</v>
      </c>
      <c r="C264" s="175">
        <v>-3322.14</v>
      </c>
      <c r="D264" s="176">
        <v>0</v>
      </c>
      <c r="E264" s="176">
        <v>-1025.18</v>
      </c>
      <c r="F264" s="176">
        <v>-1025.18</v>
      </c>
      <c r="G264" s="176">
        <v>4780.5600000000004</v>
      </c>
      <c r="H264" s="175">
        <v>433.24</v>
      </c>
      <c r="I264" s="174" t="s">
        <v>1001</v>
      </c>
      <c r="K264" s="175"/>
      <c r="L264" s="176"/>
      <c r="M264" s="176"/>
      <c r="N264" s="176"/>
      <c r="O264" s="176"/>
      <c r="P264" s="175"/>
      <c r="S264" s="175"/>
      <c r="T264" s="176"/>
      <c r="U264" s="176"/>
      <c r="V264" s="176"/>
      <c r="W264" s="176"/>
      <c r="X264" s="175"/>
      <c r="AA264" s="175"/>
      <c r="AB264" s="176"/>
      <c r="AC264" s="176"/>
      <c r="AD264" s="176"/>
      <c r="AE264" s="176"/>
      <c r="AF264" s="175"/>
      <c r="AI264" s="175"/>
      <c r="AJ264" s="176"/>
      <c r="AK264" s="176"/>
      <c r="AL264" s="176"/>
      <c r="AM264" s="176"/>
      <c r="AN264" s="175"/>
      <c r="AQ264" s="175"/>
      <c r="AR264" s="176"/>
      <c r="AS264" s="176"/>
      <c r="AT264" s="176"/>
      <c r="AU264" s="176"/>
      <c r="AV264" s="175"/>
      <c r="AY264" s="175"/>
      <c r="AZ264" s="176"/>
      <c r="BA264" s="176"/>
      <c r="BB264" s="176"/>
      <c r="BC264" s="176"/>
      <c r="BD264" s="175"/>
      <c r="BG264" s="175"/>
      <c r="BH264" s="176"/>
      <c r="BI264" s="176"/>
      <c r="BJ264" s="176"/>
      <c r="BK264" s="176"/>
      <c r="BL264" s="175"/>
      <c r="BO264" s="175"/>
      <c r="BP264" s="176"/>
      <c r="BQ264" s="176"/>
      <c r="BR264" s="176"/>
      <c r="BS264" s="176"/>
      <c r="BT264" s="175"/>
      <c r="BW264" s="175"/>
      <c r="BX264" s="176"/>
      <c r="BY264" s="176"/>
      <c r="BZ264" s="176"/>
      <c r="CA264" s="176"/>
      <c r="CB264" s="175"/>
      <c r="CE264" s="175"/>
      <c r="CF264" s="176"/>
      <c r="CG264" s="176"/>
      <c r="CH264" s="176"/>
      <c r="CI264" s="176"/>
      <c r="CJ264" s="175"/>
      <c r="CM264" s="175"/>
      <c r="CN264" s="176"/>
      <c r="CO264" s="176"/>
      <c r="CP264" s="176"/>
      <c r="CQ264" s="176"/>
      <c r="CR264" s="175"/>
      <c r="CU264" s="175"/>
      <c r="CV264" s="176"/>
      <c r="CW264" s="176"/>
      <c r="CX264" s="176"/>
      <c r="CY264" s="176"/>
      <c r="CZ264" s="175"/>
      <c r="DC264" s="175"/>
      <c r="DD264" s="176"/>
      <c r="DE264" s="176"/>
      <c r="DF264" s="176"/>
      <c r="DG264" s="176"/>
      <c r="DH264" s="175"/>
      <c r="DK264" s="175"/>
      <c r="DL264" s="176"/>
      <c r="DM264" s="176"/>
      <c r="DN264" s="176"/>
      <c r="DO264" s="176"/>
      <c r="DP264" s="175"/>
      <c r="DS264" s="175"/>
      <c r="DT264" s="176"/>
      <c r="DU264" s="176"/>
      <c r="DV264" s="176"/>
      <c r="DW264" s="176"/>
      <c r="DX264" s="175"/>
      <c r="EA264" s="175"/>
      <c r="EB264" s="176"/>
      <c r="EC264" s="176"/>
      <c r="ED264" s="176"/>
      <c r="EE264" s="176"/>
      <c r="EF264" s="175"/>
      <c r="EI264" s="175"/>
      <c r="EJ264" s="176"/>
      <c r="EK264" s="176"/>
      <c r="EL264" s="176"/>
      <c r="EM264" s="176"/>
      <c r="EN264" s="175"/>
      <c r="EQ264" s="175"/>
      <c r="ER264" s="176"/>
      <c r="ES264" s="176"/>
      <c r="ET264" s="176"/>
      <c r="EU264" s="176"/>
      <c r="EV264" s="175"/>
      <c r="EY264" s="175"/>
      <c r="EZ264" s="176"/>
      <c r="FA264" s="176"/>
      <c r="FB264" s="176"/>
      <c r="FC264" s="176"/>
      <c r="FD264" s="175"/>
      <c r="FG264" s="175"/>
      <c r="FH264" s="176"/>
      <c r="FI264" s="176"/>
      <c r="FJ264" s="176"/>
      <c r="FK264" s="176"/>
      <c r="FL264" s="175"/>
      <c r="FO264" s="175"/>
      <c r="FP264" s="176"/>
      <c r="FQ264" s="176"/>
      <c r="FR264" s="176"/>
      <c r="FS264" s="176"/>
      <c r="FT264" s="175"/>
      <c r="FW264" s="175"/>
      <c r="FX264" s="176"/>
      <c r="FY264" s="176"/>
      <c r="FZ264" s="176"/>
      <c r="GA264" s="176"/>
      <c r="GB264" s="175"/>
      <c r="GE264" s="175"/>
      <c r="GF264" s="176"/>
      <c r="GG264" s="176"/>
      <c r="GH264" s="176"/>
      <c r="GI264" s="176"/>
      <c r="GJ264" s="175"/>
      <c r="GM264" s="175"/>
      <c r="GN264" s="176"/>
      <c r="GO264" s="176"/>
      <c r="GP264" s="176"/>
      <c r="GQ264" s="176"/>
      <c r="GR264" s="175"/>
      <c r="GU264" s="175"/>
      <c r="GV264" s="176"/>
      <c r="GW264" s="176"/>
      <c r="GX264" s="176"/>
      <c r="GY264" s="176"/>
      <c r="GZ264" s="175"/>
      <c r="HC264" s="175"/>
      <c r="HD264" s="176"/>
      <c r="HE264" s="176"/>
      <c r="HF264" s="176"/>
      <c r="HG264" s="176"/>
      <c r="HH264" s="175"/>
      <c r="HK264" s="175"/>
      <c r="HL264" s="176"/>
      <c r="HM264" s="176"/>
      <c r="HN264" s="176"/>
      <c r="HO264" s="176"/>
      <c r="HP264" s="175"/>
      <c r="HS264" s="175"/>
      <c r="HT264" s="176"/>
      <c r="HU264" s="176"/>
      <c r="HV264" s="176"/>
      <c r="HW264" s="176"/>
      <c r="HX264" s="175"/>
      <c r="IA264" s="175"/>
      <c r="IB264" s="176"/>
      <c r="IC264" s="176"/>
      <c r="ID264" s="176"/>
      <c r="IE264" s="176"/>
      <c r="IF264" s="175"/>
      <c r="II264" s="175"/>
      <c r="IJ264" s="176"/>
      <c r="IK264" s="176"/>
      <c r="IL264" s="176"/>
      <c r="IM264" s="176"/>
      <c r="IN264" s="175"/>
      <c r="IQ264" s="175"/>
      <c r="IR264" s="176"/>
      <c r="IS264" s="176"/>
      <c r="IT264" s="176"/>
      <c r="IU264" s="176"/>
      <c r="IV264" s="175"/>
    </row>
    <row r="265" spans="1:256" x14ac:dyDescent="0.25">
      <c r="A265" s="174">
        <v>844</v>
      </c>
      <c r="B265" s="174" t="s">
        <v>988</v>
      </c>
      <c r="C265" s="175">
        <v>-100000</v>
      </c>
      <c r="D265" s="176">
        <v>0</v>
      </c>
      <c r="E265" s="176">
        <v>0</v>
      </c>
      <c r="F265" s="176">
        <v>0</v>
      </c>
      <c r="G265" s="176">
        <v>0</v>
      </c>
      <c r="H265" s="175">
        <v>-100000</v>
      </c>
      <c r="I265" s="174" t="s">
        <v>1001</v>
      </c>
      <c r="K265" s="175"/>
      <c r="L265" s="176"/>
      <c r="M265" s="176"/>
      <c r="N265" s="176"/>
      <c r="O265" s="176"/>
      <c r="P265" s="175"/>
      <c r="S265" s="175"/>
      <c r="T265" s="176"/>
      <c r="U265" s="176"/>
      <c r="V265" s="176"/>
      <c r="W265" s="176"/>
      <c r="X265" s="175"/>
      <c r="AA265" s="175"/>
      <c r="AB265" s="176"/>
      <c r="AC265" s="176"/>
      <c r="AD265" s="176"/>
      <c r="AE265" s="176"/>
      <c r="AF265" s="175"/>
      <c r="AI265" s="175"/>
      <c r="AJ265" s="176"/>
      <c r="AK265" s="176"/>
      <c r="AL265" s="176"/>
      <c r="AM265" s="176"/>
      <c r="AN265" s="175"/>
      <c r="AQ265" s="175"/>
      <c r="AR265" s="176"/>
      <c r="AS265" s="176"/>
      <c r="AT265" s="176"/>
      <c r="AU265" s="176"/>
      <c r="AV265" s="175"/>
      <c r="AY265" s="175"/>
      <c r="AZ265" s="176"/>
      <c r="BA265" s="176"/>
      <c r="BB265" s="176"/>
      <c r="BC265" s="176"/>
      <c r="BD265" s="175"/>
      <c r="BG265" s="175"/>
      <c r="BH265" s="176"/>
      <c r="BI265" s="176"/>
      <c r="BJ265" s="176"/>
      <c r="BK265" s="176"/>
      <c r="BL265" s="175"/>
      <c r="BO265" s="175"/>
      <c r="BP265" s="176"/>
      <c r="BQ265" s="176"/>
      <c r="BR265" s="176"/>
      <c r="BS265" s="176"/>
      <c r="BT265" s="175"/>
      <c r="BW265" s="175"/>
      <c r="BX265" s="176"/>
      <c r="BY265" s="176"/>
      <c r="BZ265" s="176"/>
      <c r="CA265" s="176"/>
      <c r="CB265" s="175"/>
      <c r="CE265" s="175"/>
      <c r="CF265" s="176"/>
      <c r="CG265" s="176"/>
      <c r="CH265" s="176"/>
      <c r="CI265" s="176"/>
      <c r="CJ265" s="175"/>
      <c r="CM265" s="175"/>
      <c r="CN265" s="176"/>
      <c r="CO265" s="176"/>
      <c r="CP265" s="176"/>
      <c r="CQ265" s="176"/>
      <c r="CR265" s="175"/>
      <c r="CU265" s="175"/>
      <c r="CV265" s="176"/>
      <c r="CW265" s="176"/>
      <c r="CX265" s="176"/>
      <c r="CY265" s="176"/>
      <c r="CZ265" s="175"/>
      <c r="DC265" s="175"/>
      <c r="DD265" s="176"/>
      <c r="DE265" s="176"/>
      <c r="DF265" s="176"/>
      <c r="DG265" s="176"/>
      <c r="DH265" s="175"/>
      <c r="DK265" s="175"/>
      <c r="DL265" s="176"/>
      <c r="DM265" s="176"/>
      <c r="DN265" s="176"/>
      <c r="DO265" s="176"/>
      <c r="DP265" s="175"/>
      <c r="DS265" s="175"/>
      <c r="DT265" s="176"/>
      <c r="DU265" s="176"/>
      <c r="DV265" s="176"/>
      <c r="DW265" s="176"/>
      <c r="DX265" s="175"/>
      <c r="EA265" s="175"/>
      <c r="EB265" s="176"/>
      <c r="EC265" s="176"/>
      <c r="ED265" s="176"/>
      <c r="EE265" s="176"/>
      <c r="EF265" s="175"/>
      <c r="EI265" s="175"/>
      <c r="EJ265" s="176"/>
      <c r="EK265" s="176"/>
      <c r="EL265" s="176"/>
      <c r="EM265" s="176"/>
      <c r="EN265" s="175"/>
      <c r="EQ265" s="175"/>
      <c r="ER265" s="176"/>
      <c r="ES265" s="176"/>
      <c r="ET265" s="176"/>
      <c r="EU265" s="176"/>
      <c r="EV265" s="175"/>
      <c r="EY265" s="175"/>
      <c r="EZ265" s="176"/>
      <c r="FA265" s="176"/>
      <c r="FB265" s="176"/>
      <c r="FC265" s="176"/>
      <c r="FD265" s="175"/>
      <c r="FG265" s="175"/>
      <c r="FH265" s="176"/>
      <c r="FI265" s="176"/>
      <c r="FJ265" s="176"/>
      <c r="FK265" s="176"/>
      <c r="FL265" s="175"/>
      <c r="FO265" s="175"/>
      <c r="FP265" s="176"/>
      <c r="FQ265" s="176"/>
      <c r="FR265" s="176"/>
      <c r="FS265" s="176"/>
      <c r="FT265" s="175"/>
      <c r="FW265" s="175"/>
      <c r="FX265" s="176"/>
      <c r="FY265" s="176"/>
      <c r="FZ265" s="176"/>
      <c r="GA265" s="176"/>
      <c r="GB265" s="175"/>
      <c r="GE265" s="175"/>
      <c r="GF265" s="176"/>
      <c r="GG265" s="176"/>
      <c r="GH265" s="176"/>
      <c r="GI265" s="176"/>
      <c r="GJ265" s="175"/>
      <c r="GM265" s="175"/>
      <c r="GN265" s="176"/>
      <c r="GO265" s="176"/>
      <c r="GP265" s="176"/>
      <c r="GQ265" s="176"/>
      <c r="GR265" s="175"/>
      <c r="GU265" s="175"/>
      <c r="GV265" s="176"/>
      <c r="GW265" s="176"/>
      <c r="GX265" s="176"/>
      <c r="GY265" s="176"/>
      <c r="GZ265" s="175"/>
      <c r="HC265" s="175"/>
      <c r="HD265" s="176"/>
      <c r="HE265" s="176"/>
      <c r="HF265" s="176"/>
      <c r="HG265" s="176"/>
      <c r="HH265" s="175"/>
      <c r="HK265" s="175"/>
      <c r="HL265" s="176"/>
      <c r="HM265" s="176"/>
      <c r="HN265" s="176"/>
      <c r="HO265" s="176"/>
      <c r="HP265" s="175"/>
      <c r="HS265" s="175"/>
      <c r="HT265" s="176"/>
      <c r="HU265" s="176"/>
      <c r="HV265" s="176"/>
      <c r="HW265" s="176"/>
      <c r="HX265" s="175"/>
      <c r="IA265" s="175"/>
      <c r="IB265" s="176"/>
      <c r="IC265" s="176"/>
      <c r="ID265" s="176"/>
      <c r="IE265" s="176"/>
      <c r="IF265" s="175"/>
      <c r="II265" s="175"/>
      <c r="IJ265" s="176"/>
      <c r="IK265" s="176"/>
      <c r="IL265" s="176"/>
      <c r="IM265" s="176"/>
      <c r="IN265" s="175"/>
      <c r="IQ265" s="175"/>
      <c r="IR265" s="176"/>
      <c r="IS265" s="176"/>
      <c r="IT265" s="176"/>
      <c r="IU265" s="176"/>
      <c r="IV265" s="175"/>
    </row>
    <row r="266" spans="1:256" x14ac:dyDescent="0.25">
      <c r="A266" s="174">
        <v>845</v>
      </c>
      <c r="B266" s="174" t="s">
        <v>989</v>
      </c>
      <c r="C266" s="175">
        <v>-56110</v>
      </c>
      <c r="D266" s="176">
        <v>-25000</v>
      </c>
      <c r="E266" s="176">
        <v>0</v>
      </c>
      <c r="F266" s="176">
        <v>-25000</v>
      </c>
      <c r="G266" s="176">
        <v>779.42</v>
      </c>
      <c r="H266" s="175">
        <v>-80330.58</v>
      </c>
      <c r="I266" s="174" t="s">
        <v>1001</v>
      </c>
      <c r="K266" s="175"/>
      <c r="L266" s="176"/>
      <c r="M266" s="176"/>
      <c r="N266" s="176"/>
      <c r="O266" s="176"/>
      <c r="P266" s="175"/>
      <c r="S266" s="175"/>
      <c r="T266" s="176"/>
      <c r="U266" s="176"/>
      <c r="V266" s="176"/>
      <c r="W266" s="176"/>
      <c r="X266" s="175"/>
      <c r="AA266" s="175"/>
      <c r="AB266" s="176"/>
      <c r="AC266" s="176"/>
      <c r="AD266" s="176"/>
      <c r="AE266" s="176"/>
      <c r="AF266" s="175"/>
      <c r="AI266" s="175"/>
      <c r="AJ266" s="176"/>
      <c r="AK266" s="176"/>
      <c r="AL266" s="176"/>
      <c r="AM266" s="176"/>
      <c r="AN266" s="175"/>
      <c r="AQ266" s="175"/>
      <c r="AR266" s="176"/>
      <c r="AS266" s="176"/>
      <c r="AT266" s="176"/>
      <c r="AU266" s="176"/>
      <c r="AV266" s="175"/>
      <c r="AY266" s="175"/>
      <c r="AZ266" s="176"/>
      <c r="BA266" s="176"/>
      <c r="BB266" s="176"/>
      <c r="BC266" s="176"/>
      <c r="BD266" s="175"/>
      <c r="BG266" s="175"/>
      <c r="BH266" s="176"/>
      <c r="BI266" s="176"/>
      <c r="BJ266" s="176"/>
      <c r="BK266" s="176"/>
      <c r="BL266" s="175"/>
      <c r="BO266" s="175"/>
      <c r="BP266" s="176"/>
      <c r="BQ266" s="176"/>
      <c r="BR266" s="176"/>
      <c r="BS266" s="176"/>
      <c r="BT266" s="175"/>
      <c r="BW266" s="175"/>
      <c r="BX266" s="176"/>
      <c r="BY266" s="176"/>
      <c r="BZ266" s="176"/>
      <c r="CA266" s="176"/>
      <c r="CB266" s="175"/>
      <c r="CE266" s="175"/>
      <c r="CF266" s="176"/>
      <c r="CG266" s="176"/>
      <c r="CH266" s="176"/>
      <c r="CI266" s="176"/>
      <c r="CJ266" s="175"/>
      <c r="CM266" s="175"/>
      <c r="CN266" s="176"/>
      <c r="CO266" s="176"/>
      <c r="CP266" s="176"/>
      <c r="CQ266" s="176"/>
      <c r="CR266" s="175"/>
      <c r="CU266" s="175"/>
      <c r="CV266" s="176"/>
      <c r="CW266" s="176"/>
      <c r="CX266" s="176"/>
      <c r="CY266" s="176"/>
      <c r="CZ266" s="175"/>
      <c r="DC266" s="175"/>
      <c r="DD266" s="176"/>
      <c r="DE266" s="176"/>
      <c r="DF266" s="176"/>
      <c r="DG266" s="176"/>
      <c r="DH266" s="175"/>
      <c r="DK266" s="175"/>
      <c r="DL266" s="176"/>
      <c r="DM266" s="176"/>
      <c r="DN266" s="176"/>
      <c r="DO266" s="176"/>
      <c r="DP266" s="175"/>
      <c r="DS266" s="175"/>
      <c r="DT266" s="176"/>
      <c r="DU266" s="176"/>
      <c r="DV266" s="176"/>
      <c r="DW266" s="176"/>
      <c r="DX266" s="175"/>
      <c r="EA266" s="175"/>
      <c r="EB266" s="176"/>
      <c r="EC266" s="176"/>
      <c r="ED266" s="176"/>
      <c r="EE266" s="176"/>
      <c r="EF266" s="175"/>
      <c r="EI266" s="175"/>
      <c r="EJ266" s="176"/>
      <c r="EK266" s="176"/>
      <c r="EL266" s="176"/>
      <c r="EM266" s="176"/>
      <c r="EN266" s="175"/>
      <c r="EQ266" s="175"/>
      <c r="ER266" s="176"/>
      <c r="ES266" s="176"/>
      <c r="ET266" s="176"/>
      <c r="EU266" s="176"/>
      <c r="EV266" s="175"/>
      <c r="EY266" s="175"/>
      <c r="EZ266" s="176"/>
      <c r="FA266" s="176"/>
      <c r="FB266" s="176"/>
      <c r="FC266" s="176"/>
      <c r="FD266" s="175"/>
      <c r="FG266" s="175"/>
      <c r="FH266" s="176"/>
      <c r="FI266" s="176"/>
      <c r="FJ266" s="176"/>
      <c r="FK266" s="176"/>
      <c r="FL266" s="175"/>
      <c r="FO266" s="175"/>
      <c r="FP266" s="176"/>
      <c r="FQ266" s="176"/>
      <c r="FR266" s="176"/>
      <c r="FS266" s="176"/>
      <c r="FT266" s="175"/>
      <c r="FW266" s="175"/>
      <c r="FX266" s="176"/>
      <c r="FY266" s="176"/>
      <c r="FZ266" s="176"/>
      <c r="GA266" s="176"/>
      <c r="GB266" s="175"/>
      <c r="GE266" s="175"/>
      <c r="GF266" s="176"/>
      <c r="GG266" s="176"/>
      <c r="GH266" s="176"/>
      <c r="GI266" s="176"/>
      <c r="GJ266" s="175"/>
      <c r="GM266" s="175"/>
      <c r="GN266" s="176"/>
      <c r="GO266" s="176"/>
      <c r="GP266" s="176"/>
      <c r="GQ266" s="176"/>
      <c r="GR266" s="175"/>
      <c r="GU266" s="175"/>
      <c r="GV266" s="176"/>
      <c r="GW266" s="176"/>
      <c r="GX266" s="176"/>
      <c r="GY266" s="176"/>
      <c r="GZ266" s="175"/>
      <c r="HC266" s="175"/>
      <c r="HD266" s="176"/>
      <c r="HE266" s="176"/>
      <c r="HF266" s="176"/>
      <c r="HG266" s="176"/>
      <c r="HH266" s="175"/>
      <c r="HK266" s="175"/>
      <c r="HL266" s="176"/>
      <c r="HM266" s="176"/>
      <c r="HN266" s="176"/>
      <c r="HO266" s="176"/>
      <c r="HP266" s="175"/>
      <c r="HS266" s="175"/>
      <c r="HT266" s="176"/>
      <c r="HU266" s="176"/>
      <c r="HV266" s="176"/>
      <c r="HW266" s="176"/>
      <c r="HX266" s="175"/>
      <c r="IA266" s="175"/>
      <c r="IB266" s="176"/>
      <c r="IC266" s="176"/>
      <c r="ID266" s="176"/>
      <c r="IE266" s="176"/>
      <c r="IF266" s="175"/>
      <c r="II266" s="175"/>
      <c r="IJ266" s="176"/>
      <c r="IK266" s="176"/>
      <c r="IL266" s="176"/>
      <c r="IM266" s="176"/>
      <c r="IN266" s="175"/>
      <c r="IQ266" s="175"/>
      <c r="IR266" s="176"/>
      <c r="IS266" s="176"/>
      <c r="IT266" s="176"/>
      <c r="IU266" s="176"/>
      <c r="IV266" s="175"/>
    </row>
    <row r="267" spans="1:256" x14ac:dyDescent="0.25">
      <c r="A267" s="174">
        <v>846</v>
      </c>
      <c r="B267" s="174" t="s">
        <v>990</v>
      </c>
      <c r="C267" s="175">
        <v>0</v>
      </c>
      <c r="D267" s="176">
        <v>0</v>
      </c>
      <c r="E267" s="176">
        <v>-40000</v>
      </c>
      <c r="F267" s="176">
        <v>-40000</v>
      </c>
      <c r="G267" s="176">
        <v>40000</v>
      </c>
      <c r="H267" s="175">
        <v>0</v>
      </c>
      <c r="I267" s="174" t="s">
        <v>1001</v>
      </c>
      <c r="K267" s="175"/>
      <c r="L267" s="176"/>
      <c r="M267" s="176"/>
      <c r="N267" s="176"/>
      <c r="O267" s="176"/>
      <c r="P267" s="175"/>
      <c r="S267" s="175"/>
      <c r="T267" s="176"/>
      <c r="U267" s="176"/>
      <c r="V267" s="176"/>
      <c r="W267" s="176"/>
      <c r="X267" s="175"/>
      <c r="AA267" s="175"/>
      <c r="AB267" s="176"/>
      <c r="AC267" s="176"/>
      <c r="AD267" s="176"/>
      <c r="AE267" s="176"/>
      <c r="AF267" s="175"/>
      <c r="AI267" s="175"/>
      <c r="AJ267" s="176"/>
      <c r="AK267" s="176"/>
      <c r="AL267" s="176"/>
      <c r="AM267" s="176"/>
      <c r="AN267" s="175"/>
      <c r="AQ267" s="175"/>
      <c r="AR267" s="176"/>
      <c r="AS267" s="176"/>
      <c r="AT267" s="176"/>
      <c r="AU267" s="176"/>
      <c r="AV267" s="175"/>
      <c r="AY267" s="175"/>
      <c r="AZ267" s="176"/>
      <c r="BA267" s="176"/>
      <c r="BB267" s="176"/>
      <c r="BC267" s="176"/>
      <c r="BD267" s="175"/>
      <c r="BG267" s="175"/>
      <c r="BH267" s="176"/>
      <c r="BI267" s="176"/>
      <c r="BJ267" s="176"/>
      <c r="BK267" s="176"/>
      <c r="BL267" s="175"/>
      <c r="BO267" s="175"/>
      <c r="BP267" s="176"/>
      <c r="BQ267" s="176"/>
      <c r="BR267" s="176"/>
      <c r="BS267" s="176"/>
      <c r="BT267" s="175"/>
      <c r="BW267" s="175"/>
      <c r="BX267" s="176"/>
      <c r="BY267" s="176"/>
      <c r="BZ267" s="176"/>
      <c r="CA267" s="176"/>
      <c r="CB267" s="175"/>
      <c r="CE267" s="175"/>
      <c r="CF267" s="176"/>
      <c r="CG267" s="176"/>
      <c r="CH267" s="176"/>
      <c r="CI267" s="176"/>
      <c r="CJ267" s="175"/>
      <c r="CM267" s="175"/>
      <c r="CN267" s="176"/>
      <c r="CO267" s="176"/>
      <c r="CP267" s="176"/>
      <c r="CQ267" s="176"/>
      <c r="CR267" s="175"/>
      <c r="CU267" s="175"/>
      <c r="CV267" s="176"/>
      <c r="CW267" s="176"/>
      <c r="CX267" s="176"/>
      <c r="CY267" s="176"/>
      <c r="CZ267" s="175"/>
      <c r="DC267" s="175"/>
      <c r="DD267" s="176"/>
      <c r="DE267" s="176"/>
      <c r="DF267" s="176"/>
      <c r="DG267" s="176"/>
      <c r="DH267" s="175"/>
      <c r="DK267" s="175"/>
      <c r="DL267" s="176"/>
      <c r="DM267" s="176"/>
      <c r="DN267" s="176"/>
      <c r="DO267" s="176"/>
      <c r="DP267" s="175"/>
      <c r="DS267" s="175"/>
      <c r="DT267" s="176"/>
      <c r="DU267" s="176"/>
      <c r="DV267" s="176"/>
      <c r="DW267" s="176"/>
      <c r="DX267" s="175"/>
      <c r="EA267" s="175"/>
      <c r="EB267" s="176"/>
      <c r="EC267" s="176"/>
      <c r="ED267" s="176"/>
      <c r="EE267" s="176"/>
      <c r="EF267" s="175"/>
      <c r="EI267" s="175"/>
      <c r="EJ267" s="176"/>
      <c r="EK267" s="176"/>
      <c r="EL267" s="176"/>
      <c r="EM267" s="176"/>
      <c r="EN267" s="175"/>
      <c r="EQ267" s="175"/>
      <c r="ER267" s="176"/>
      <c r="ES267" s="176"/>
      <c r="ET267" s="176"/>
      <c r="EU267" s="176"/>
      <c r="EV267" s="175"/>
      <c r="EY267" s="175"/>
      <c r="EZ267" s="176"/>
      <c r="FA267" s="176"/>
      <c r="FB267" s="176"/>
      <c r="FC267" s="176"/>
      <c r="FD267" s="175"/>
      <c r="FG267" s="175"/>
      <c r="FH267" s="176"/>
      <c r="FI267" s="176"/>
      <c r="FJ267" s="176"/>
      <c r="FK267" s="176"/>
      <c r="FL267" s="175"/>
      <c r="FO267" s="175"/>
      <c r="FP267" s="176"/>
      <c r="FQ267" s="176"/>
      <c r="FR267" s="176"/>
      <c r="FS267" s="176"/>
      <c r="FT267" s="175"/>
      <c r="FW267" s="175"/>
      <c r="FX267" s="176"/>
      <c r="FY267" s="176"/>
      <c r="FZ267" s="176"/>
      <c r="GA267" s="176"/>
      <c r="GB267" s="175"/>
      <c r="GE267" s="175"/>
      <c r="GF267" s="176"/>
      <c r="GG267" s="176"/>
      <c r="GH267" s="176"/>
      <c r="GI267" s="176"/>
      <c r="GJ267" s="175"/>
      <c r="GM267" s="175"/>
      <c r="GN267" s="176"/>
      <c r="GO267" s="176"/>
      <c r="GP267" s="176"/>
      <c r="GQ267" s="176"/>
      <c r="GR267" s="175"/>
      <c r="GU267" s="175"/>
      <c r="GV267" s="176"/>
      <c r="GW267" s="176"/>
      <c r="GX267" s="176"/>
      <c r="GY267" s="176"/>
      <c r="GZ267" s="175"/>
      <c r="HC267" s="175"/>
      <c r="HD267" s="176"/>
      <c r="HE267" s="176"/>
      <c r="HF267" s="176"/>
      <c r="HG267" s="176"/>
      <c r="HH267" s="175"/>
      <c r="HK267" s="175"/>
      <c r="HL267" s="176"/>
      <c r="HM267" s="176"/>
      <c r="HN267" s="176"/>
      <c r="HO267" s="176"/>
      <c r="HP267" s="175"/>
      <c r="HS267" s="175"/>
      <c r="HT267" s="176"/>
      <c r="HU267" s="176"/>
      <c r="HV267" s="176"/>
      <c r="HW267" s="176"/>
      <c r="HX267" s="175"/>
      <c r="IA267" s="175"/>
      <c r="IB267" s="176"/>
      <c r="IC267" s="176"/>
      <c r="ID267" s="176"/>
      <c r="IE267" s="176"/>
      <c r="IF267" s="175"/>
      <c r="II267" s="175"/>
      <c r="IJ267" s="176"/>
      <c r="IK267" s="176"/>
      <c r="IL267" s="176"/>
      <c r="IM267" s="176"/>
      <c r="IN267" s="175"/>
      <c r="IQ267" s="175"/>
      <c r="IR267" s="176"/>
      <c r="IS267" s="176"/>
      <c r="IT267" s="176"/>
      <c r="IU267" s="176"/>
      <c r="IV267" s="175"/>
    </row>
    <row r="268" spans="1:256" x14ac:dyDescent="0.25">
      <c r="A268" s="174">
        <v>847</v>
      </c>
      <c r="B268" s="174" t="s">
        <v>991</v>
      </c>
      <c r="C268" s="175">
        <v>-10000</v>
      </c>
      <c r="D268" s="176">
        <v>0</v>
      </c>
      <c r="E268" s="176">
        <v>0</v>
      </c>
      <c r="F268" s="176">
        <v>0</v>
      </c>
      <c r="G268" s="176">
        <v>921.19</v>
      </c>
      <c r="H268" s="175">
        <v>-9078.81</v>
      </c>
      <c r="I268" s="174" t="s">
        <v>1001</v>
      </c>
      <c r="K268" s="175"/>
      <c r="L268" s="176"/>
      <c r="M268" s="176"/>
      <c r="N268" s="176"/>
      <c r="O268" s="176"/>
      <c r="P268" s="175"/>
      <c r="S268" s="175"/>
      <c r="T268" s="176"/>
      <c r="U268" s="176"/>
      <c r="V268" s="176"/>
      <c r="W268" s="176"/>
      <c r="X268" s="175"/>
      <c r="AA268" s="175"/>
      <c r="AB268" s="176"/>
      <c r="AC268" s="176"/>
      <c r="AD268" s="176"/>
      <c r="AE268" s="176"/>
      <c r="AF268" s="175"/>
      <c r="AI268" s="175"/>
      <c r="AJ268" s="176"/>
      <c r="AK268" s="176"/>
      <c r="AL268" s="176"/>
      <c r="AM268" s="176"/>
      <c r="AN268" s="175"/>
      <c r="AQ268" s="175"/>
      <c r="AR268" s="176"/>
      <c r="AS268" s="176"/>
      <c r="AT268" s="176"/>
      <c r="AU268" s="176"/>
      <c r="AV268" s="175"/>
      <c r="AY268" s="175"/>
      <c r="AZ268" s="176"/>
      <c r="BA268" s="176"/>
      <c r="BB268" s="176"/>
      <c r="BC268" s="176"/>
      <c r="BD268" s="175"/>
      <c r="BG268" s="175"/>
      <c r="BH268" s="176"/>
      <c r="BI268" s="176"/>
      <c r="BJ268" s="176"/>
      <c r="BK268" s="176"/>
      <c r="BL268" s="175"/>
      <c r="BO268" s="175"/>
      <c r="BP268" s="176"/>
      <c r="BQ268" s="176"/>
      <c r="BR268" s="176"/>
      <c r="BS268" s="176"/>
      <c r="BT268" s="175"/>
      <c r="BW268" s="175"/>
      <c r="BX268" s="176"/>
      <c r="BY268" s="176"/>
      <c r="BZ268" s="176"/>
      <c r="CA268" s="176"/>
      <c r="CB268" s="175"/>
      <c r="CE268" s="175"/>
      <c r="CF268" s="176"/>
      <c r="CG268" s="176"/>
      <c r="CH268" s="176"/>
      <c r="CI268" s="176"/>
      <c r="CJ268" s="175"/>
      <c r="CM268" s="175"/>
      <c r="CN268" s="176"/>
      <c r="CO268" s="176"/>
      <c r="CP268" s="176"/>
      <c r="CQ268" s="176"/>
      <c r="CR268" s="175"/>
      <c r="CU268" s="175"/>
      <c r="CV268" s="176"/>
      <c r="CW268" s="176"/>
      <c r="CX268" s="176"/>
      <c r="CY268" s="176"/>
      <c r="CZ268" s="175"/>
      <c r="DC268" s="175"/>
      <c r="DD268" s="176"/>
      <c r="DE268" s="176"/>
      <c r="DF268" s="176"/>
      <c r="DG268" s="176"/>
      <c r="DH268" s="175"/>
      <c r="DK268" s="175"/>
      <c r="DL268" s="176"/>
      <c r="DM268" s="176"/>
      <c r="DN268" s="176"/>
      <c r="DO268" s="176"/>
      <c r="DP268" s="175"/>
      <c r="DS268" s="175"/>
      <c r="DT268" s="176"/>
      <c r="DU268" s="176"/>
      <c r="DV268" s="176"/>
      <c r="DW268" s="176"/>
      <c r="DX268" s="175"/>
      <c r="EA268" s="175"/>
      <c r="EB268" s="176"/>
      <c r="EC268" s="176"/>
      <c r="ED268" s="176"/>
      <c r="EE268" s="176"/>
      <c r="EF268" s="175"/>
      <c r="EI268" s="175"/>
      <c r="EJ268" s="176"/>
      <c r="EK268" s="176"/>
      <c r="EL268" s="176"/>
      <c r="EM268" s="176"/>
      <c r="EN268" s="175"/>
      <c r="EQ268" s="175"/>
      <c r="ER268" s="176"/>
      <c r="ES268" s="176"/>
      <c r="ET268" s="176"/>
      <c r="EU268" s="176"/>
      <c r="EV268" s="175"/>
      <c r="EY268" s="175"/>
      <c r="EZ268" s="176"/>
      <c r="FA268" s="176"/>
      <c r="FB268" s="176"/>
      <c r="FC268" s="176"/>
      <c r="FD268" s="175"/>
      <c r="FG268" s="175"/>
      <c r="FH268" s="176"/>
      <c r="FI268" s="176"/>
      <c r="FJ268" s="176"/>
      <c r="FK268" s="176"/>
      <c r="FL268" s="175"/>
      <c r="FO268" s="175"/>
      <c r="FP268" s="176"/>
      <c r="FQ268" s="176"/>
      <c r="FR268" s="176"/>
      <c r="FS268" s="176"/>
      <c r="FT268" s="175"/>
      <c r="FW268" s="175"/>
      <c r="FX268" s="176"/>
      <c r="FY268" s="176"/>
      <c r="FZ268" s="176"/>
      <c r="GA268" s="176"/>
      <c r="GB268" s="175"/>
      <c r="GE268" s="175"/>
      <c r="GF268" s="176"/>
      <c r="GG268" s="176"/>
      <c r="GH268" s="176"/>
      <c r="GI268" s="176"/>
      <c r="GJ268" s="175"/>
      <c r="GM268" s="175"/>
      <c r="GN268" s="176"/>
      <c r="GO268" s="176"/>
      <c r="GP268" s="176"/>
      <c r="GQ268" s="176"/>
      <c r="GR268" s="175"/>
      <c r="GU268" s="175"/>
      <c r="GV268" s="176"/>
      <c r="GW268" s="176"/>
      <c r="GX268" s="176"/>
      <c r="GY268" s="176"/>
      <c r="GZ268" s="175"/>
      <c r="HC268" s="175"/>
      <c r="HD268" s="176"/>
      <c r="HE268" s="176"/>
      <c r="HF268" s="176"/>
      <c r="HG268" s="176"/>
      <c r="HH268" s="175"/>
      <c r="HK268" s="175"/>
      <c r="HL268" s="176"/>
      <c r="HM268" s="176"/>
      <c r="HN268" s="176"/>
      <c r="HO268" s="176"/>
      <c r="HP268" s="175"/>
      <c r="HS268" s="175"/>
      <c r="HT268" s="176"/>
      <c r="HU268" s="176"/>
      <c r="HV268" s="176"/>
      <c r="HW268" s="176"/>
      <c r="HX268" s="175"/>
      <c r="IA268" s="175"/>
      <c r="IB268" s="176"/>
      <c r="IC268" s="176"/>
      <c r="ID268" s="176"/>
      <c r="IE268" s="176"/>
      <c r="IF268" s="175"/>
      <c r="II268" s="175"/>
      <c r="IJ268" s="176"/>
      <c r="IK268" s="176"/>
      <c r="IL268" s="176"/>
      <c r="IM268" s="176"/>
      <c r="IN268" s="175"/>
      <c r="IQ268" s="175"/>
      <c r="IR268" s="176"/>
      <c r="IS268" s="176"/>
      <c r="IT268" s="176"/>
      <c r="IU268" s="176"/>
      <c r="IV268" s="175"/>
    </row>
    <row r="269" spans="1:256" x14ac:dyDescent="0.25">
      <c r="A269" s="174">
        <v>848</v>
      </c>
      <c r="B269" s="174" t="s">
        <v>992</v>
      </c>
      <c r="C269" s="175">
        <v>-5330</v>
      </c>
      <c r="D269" s="176">
        <v>0</v>
      </c>
      <c r="E269" s="176">
        <v>0</v>
      </c>
      <c r="F269" s="176">
        <v>0</v>
      </c>
      <c r="G269" s="176">
        <v>0</v>
      </c>
      <c r="H269" s="175">
        <v>-5330</v>
      </c>
      <c r="I269" s="174" t="s">
        <v>1001</v>
      </c>
      <c r="K269" s="175"/>
      <c r="L269" s="176"/>
      <c r="M269" s="176"/>
      <c r="N269" s="176"/>
      <c r="O269" s="176"/>
      <c r="P269" s="175"/>
      <c r="S269" s="175"/>
      <c r="T269" s="176"/>
      <c r="U269" s="176"/>
      <c r="V269" s="176"/>
      <c r="W269" s="176"/>
      <c r="X269" s="175"/>
      <c r="AA269" s="175"/>
      <c r="AB269" s="176"/>
      <c r="AC269" s="176"/>
      <c r="AD269" s="176"/>
      <c r="AE269" s="176"/>
      <c r="AF269" s="175"/>
      <c r="AI269" s="175"/>
      <c r="AJ269" s="176"/>
      <c r="AK269" s="176"/>
      <c r="AL269" s="176"/>
      <c r="AM269" s="176"/>
      <c r="AN269" s="175"/>
      <c r="AQ269" s="175"/>
      <c r="AR269" s="176"/>
      <c r="AS269" s="176"/>
      <c r="AT269" s="176"/>
      <c r="AU269" s="176"/>
      <c r="AV269" s="175"/>
      <c r="AY269" s="175"/>
      <c r="AZ269" s="176"/>
      <c r="BA269" s="176"/>
      <c r="BB269" s="176"/>
      <c r="BC269" s="176"/>
      <c r="BD269" s="175"/>
      <c r="BG269" s="175"/>
      <c r="BH269" s="176"/>
      <c r="BI269" s="176"/>
      <c r="BJ269" s="176"/>
      <c r="BK269" s="176"/>
      <c r="BL269" s="175"/>
      <c r="BO269" s="175"/>
      <c r="BP269" s="176"/>
      <c r="BQ269" s="176"/>
      <c r="BR269" s="176"/>
      <c r="BS269" s="176"/>
      <c r="BT269" s="175"/>
      <c r="BW269" s="175"/>
      <c r="BX269" s="176"/>
      <c r="BY269" s="176"/>
      <c r="BZ269" s="176"/>
      <c r="CA269" s="176"/>
      <c r="CB269" s="175"/>
      <c r="CE269" s="175"/>
      <c r="CF269" s="176"/>
      <c r="CG269" s="176"/>
      <c r="CH269" s="176"/>
      <c r="CI269" s="176"/>
      <c r="CJ269" s="175"/>
      <c r="CM269" s="175"/>
      <c r="CN269" s="176"/>
      <c r="CO269" s="176"/>
      <c r="CP269" s="176"/>
      <c r="CQ269" s="176"/>
      <c r="CR269" s="175"/>
      <c r="CU269" s="175"/>
      <c r="CV269" s="176"/>
      <c r="CW269" s="176"/>
      <c r="CX269" s="176"/>
      <c r="CY269" s="176"/>
      <c r="CZ269" s="175"/>
      <c r="DC269" s="175"/>
      <c r="DD269" s="176"/>
      <c r="DE269" s="176"/>
      <c r="DF269" s="176"/>
      <c r="DG269" s="176"/>
      <c r="DH269" s="175"/>
      <c r="DK269" s="175"/>
      <c r="DL269" s="176"/>
      <c r="DM269" s="176"/>
      <c r="DN269" s="176"/>
      <c r="DO269" s="176"/>
      <c r="DP269" s="175"/>
      <c r="DS269" s="175"/>
      <c r="DT269" s="176"/>
      <c r="DU269" s="176"/>
      <c r="DV269" s="176"/>
      <c r="DW269" s="176"/>
      <c r="DX269" s="175"/>
      <c r="EA269" s="175"/>
      <c r="EB269" s="176"/>
      <c r="EC269" s="176"/>
      <c r="ED269" s="176"/>
      <c r="EE269" s="176"/>
      <c r="EF269" s="175"/>
      <c r="EI269" s="175"/>
      <c r="EJ269" s="176"/>
      <c r="EK269" s="176"/>
      <c r="EL269" s="176"/>
      <c r="EM269" s="176"/>
      <c r="EN269" s="175"/>
      <c r="EQ269" s="175"/>
      <c r="ER269" s="176"/>
      <c r="ES269" s="176"/>
      <c r="ET269" s="176"/>
      <c r="EU269" s="176"/>
      <c r="EV269" s="175"/>
      <c r="EY269" s="175"/>
      <c r="EZ269" s="176"/>
      <c r="FA269" s="176"/>
      <c r="FB269" s="176"/>
      <c r="FC269" s="176"/>
      <c r="FD269" s="175"/>
      <c r="FG269" s="175"/>
      <c r="FH269" s="176"/>
      <c r="FI269" s="176"/>
      <c r="FJ269" s="176"/>
      <c r="FK269" s="176"/>
      <c r="FL269" s="175"/>
      <c r="FO269" s="175"/>
      <c r="FP269" s="176"/>
      <c r="FQ269" s="176"/>
      <c r="FR269" s="176"/>
      <c r="FS269" s="176"/>
      <c r="FT269" s="175"/>
      <c r="FW269" s="175"/>
      <c r="FX269" s="176"/>
      <c r="FY269" s="176"/>
      <c r="FZ269" s="176"/>
      <c r="GA269" s="176"/>
      <c r="GB269" s="175"/>
      <c r="GE269" s="175"/>
      <c r="GF269" s="176"/>
      <c r="GG269" s="176"/>
      <c r="GH269" s="176"/>
      <c r="GI269" s="176"/>
      <c r="GJ269" s="175"/>
      <c r="GM269" s="175"/>
      <c r="GN269" s="176"/>
      <c r="GO269" s="176"/>
      <c r="GP269" s="176"/>
      <c r="GQ269" s="176"/>
      <c r="GR269" s="175"/>
      <c r="GU269" s="175"/>
      <c r="GV269" s="176"/>
      <c r="GW269" s="176"/>
      <c r="GX269" s="176"/>
      <c r="GY269" s="176"/>
      <c r="GZ269" s="175"/>
      <c r="HC269" s="175"/>
      <c r="HD269" s="176"/>
      <c r="HE269" s="176"/>
      <c r="HF269" s="176"/>
      <c r="HG269" s="176"/>
      <c r="HH269" s="175"/>
      <c r="HK269" s="175"/>
      <c r="HL269" s="176"/>
      <c r="HM269" s="176"/>
      <c r="HN269" s="176"/>
      <c r="HO269" s="176"/>
      <c r="HP269" s="175"/>
      <c r="HS269" s="175"/>
      <c r="HT269" s="176"/>
      <c r="HU269" s="176"/>
      <c r="HV269" s="176"/>
      <c r="HW269" s="176"/>
      <c r="HX269" s="175"/>
      <c r="IA269" s="175"/>
      <c r="IB269" s="176"/>
      <c r="IC269" s="176"/>
      <c r="ID269" s="176"/>
      <c r="IE269" s="176"/>
      <c r="IF269" s="175"/>
      <c r="II269" s="175"/>
      <c r="IJ269" s="176"/>
      <c r="IK269" s="176"/>
      <c r="IL269" s="176"/>
      <c r="IM269" s="176"/>
      <c r="IN269" s="175"/>
      <c r="IQ269" s="175"/>
      <c r="IR269" s="176"/>
      <c r="IS269" s="176"/>
      <c r="IT269" s="176"/>
      <c r="IU269" s="176"/>
      <c r="IV269" s="175"/>
    </row>
    <row r="270" spans="1:256" x14ac:dyDescent="0.25">
      <c r="A270" s="174">
        <v>849</v>
      </c>
      <c r="B270" s="174" t="s">
        <v>993</v>
      </c>
      <c r="C270" s="175">
        <v>-10000</v>
      </c>
      <c r="D270" s="176">
        <v>0</v>
      </c>
      <c r="E270" s="176">
        <v>0</v>
      </c>
      <c r="F270" s="176">
        <v>0</v>
      </c>
      <c r="G270" s="176">
        <v>9750</v>
      </c>
      <c r="H270" s="175">
        <v>-250</v>
      </c>
      <c r="I270" s="174" t="s">
        <v>1001</v>
      </c>
      <c r="K270" s="175"/>
      <c r="L270" s="176"/>
      <c r="M270" s="176"/>
      <c r="N270" s="176"/>
      <c r="O270" s="176"/>
      <c r="P270" s="175"/>
      <c r="S270" s="175"/>
      <c r="T270" s="176"/>
      <c r="U270" s="176"/>
      <c r="V270" s="176"/>
      <c r="W270" s="176"/>
      <c r="X270" s="175"/>
      <c r="AA270" s="175"/>
      <c r="AB270" s="176"/>
      <c r="AC270" s="176"/>
      <c r="AD270" s="176"/>
      <c r="AE270" s="176"/>
      <c r="AF270" s="175"/>
      <c r="AI270" s="175"/>
      <c r="AJ270" s="176"/>
      <c r="AK270" s="176"/>
      <c r="AL270" s="176"/>
      <c r="AM270" s="176"/>
      <c r="AN270" s="175"/>
      <c r="AQ270" s="175"/>
      <c r="AR270" s="176"/>
      <c r="AS270" s="176"/>
      <c r="AT270" s="176"/>
      <c r="AU270" s="176"/>
      <c r="AV270" s="175"/>
      <c r="AY270" s="175"/>
      <c r="AZ270" s="176"/>
      <c r="BA270" s="176"/>
      <c r="BB270" s="176"/>
      <c r="BC270" s="176"/>
      <c r="BD270" s="175"/>
      <c r="BG270" s="175"/>
      <c r="BH270" s="176"/>
      <c r="BI270" s="176"/>
      <c r="BJ270" s="176"/>
      <c r="BK270" s="176"/>
      <c r="BL270" s="175"/>
      <c r="BO270" s="175"/>
      <c r="BP270" s="176"/>
      <c r="BQ270" s="176"/>
      <c r="BR270" s="176"/>
      <c r="BS270" s="176"/>
      <c r="BT270" s="175"/>
      <c r="BW270" s="175"/>
      <c r="BX270" s="176"/>
      <c r="BY270" s="176"/>
      <c r="BZ270" s="176"/>
      <c r="CA270" s="176"/>
      <c r="CB270" s="175"/>
      <c r="CE270" s="175"/>
      <c r="CF270" s="176"/>
      <c r="CG270" s="176"/>
      <c r="CH270" s="176"/>
      <c r="CI270" s="176"/>
      <c r="CJ270" s="175"/>
      <c r="CM270" s="175"/>
      <c r="CN270" s="176"/>
      <c r="CO270" s="176"/>
      <c r="CP270" s="176"/>
      <c r="CQ270" s="176"/>
      <c r="CR270" s="175"/>
      <c r="CU270" s="175"/>
      <c r="CV270" s="176"/>
      <c r="CW270" s="176"/>
      <c r="CX270" s="176"/>
      <c r="CY270" s="176"/>
      <c r="CZ270" s="175"/>
      <c r="DC270" s="175"/>
      <c r="DD270" s="176"/>
      <c r="DE270" s="176"/>
      <c r="DF270" s="176"/>
      <c r="DG270" s="176"/>
      <c r="DH270" s="175"/>
      <c r="DK270" s="175"/>
      <c r="DL270" s="176"/>
      <c r="DM270" s="176"/>
      <c r="DN270" s="176"/>
      <c r="DO270" s="176"/>
      <c r="DP270" s="175"/>
      <c r="DS270" s="175"/>
      <c r="DT270" s="176"/>
      <c r="DU270" s="176"/>
      <c r="DV270" s="176"/>
      <c r="DW270" s="176"/>
      <c r="DX270" s="175"/>
      <c r="EA270" s="175"/>
      <c r="EB270" s="176"/>
      <c r="EC270" s="176"/>
      <c r="ED270" s="176"/>
      <c r="EE270" s="176"/>
      <c r="EF270" s="175"/>
      <c r="EI270" s="175"/>
      <c r="EJ270" s="176"/>
      <c r="EK270" s="176"/>
      <c r="EL270" s="176"/>
      <c r="EM270" s="176"/>
      <c r="EN270" s="175"/>
      <c r="EQ270" s="175"/>
      <c r="ER270" s="176"/>
      <c r="ES270" s="176"/>
      <c r="ET270" s="176"/>
      <c r="EU270" s="176"/>
      <c r="EV270" s="175"/>
      <c r="EY270" s="175"/>
      <c r="EZ270" s="176"/>
      <c r="FA270" s="176"/>
      <c r="FB270" s="176"/>
      <c r="FC270" s="176"/>
      <c r="FD270" s="175"/>
      <c r="FG270" s="175"/>
      <c r="FH270" s="176"/>
      <c r="FI270" s="176"/>
      <c r="FJ270" s="176"/>
      <c r="FK270" s="176"/>
      <c r="FL270" s="175"/>
      <c r="FO270" s="175"/>
      <c r="FP270" s="176"/>
      <c r="FQ270" s="176"/>
      <c r="FR270" s="176"/>
      <c r="FS270" s="176"/>
      <c r="FT270" s="175"/>
      <c r="FW270" s="175"/>
      <c r="FX270" s="176"/>
      <c r="FY270" s="176"/>
      <c r="FZ270" s="176"/>
      <c r="GA270" s="176"/>
      <c r="GB270" s="175"/>
      <c r="GE270" s="175"/>
      <c r="GF270" s="176"/>
      <c r="GG270" s="176"/>
      <c r="GH270" s="176"/>
      <c r="GI270" s="176"/>
      <c r="GJ270" s="175"/>
      <c r="GM270" s="175"/>
      <c r="GN270" s="176"/>
      <c r="GO270" s="176"/>
      <c r="GP270" s="176"/>
      <c r="GQ270" s="176"/>
      <c r="GR270" s="175"/>
      <c r="GU270" s="175"/>
      <c r="GV270" s="176"/>
      <c r="GW270" s="176"/>
      <c r="GX270" s="176"/>
      <c r="GY270" s="176"/>
      <c r="GZ270" s="175"/>
      <c r="HC270" s="175"/>
      <c r="HD270" s="176"/>
      <c r="HE270" s="176"/>
      <c r="HF270" s="176"/>
      <c r="HG270" s="176"/>
      <c r="HH270" s="175"/>
      <c r="HK270" s="175"/>
      <c r="HL270" s="176"/>
      <c r="HM270" s="176"/>
      <c r="HN270" s="176"/>
      <c r="HO270" s="176"/>
      <c r="HP270" s="175"/>
      <c r="HS270" s="175"/>
      <c r="HT270" s="176"/>
      <c r="HU270" s="176"/>
      <c r="HV270" s="176"/>
      <c r="HW270" s="176"/>
      <c r="HX270" s="175"/>
      <c r="IA270" s="175"/>
      <c r="IB270" s="176"/>
      <c r="IC270" s="176"/>
      <c r="ID270" s="176"/>
      <c r="IE270" s="176"/>
      <c r="IF270" s="175"/>
      <c r="II270" s="175"/>
      <c r="IJ270" s="176"/>
      <c r="IK270" s="176"/>
      <c r="IL270" s="176"/>
      <c r="IM270" s="176"/>
      <c r="IN270" s="175"/>
      <c r="IQ270" s="175"/>
      <c r="IR270" s="176"/>
      <c r="IS270" s="176"/>
      <c r="IT270" s="176"/>
      <c r="IU270" s="176"/>
      <c r="IV270" s="175"/>
    </row>
    <row r="271" spans="1:256" x14ac:dyDescent="0.25">
      <c r="A271" s="174">
        <v>860</v>
      </c>
      <c r="B271" s="174" t="s">
        <v>994</v>
      </c>
      <c r="C271" s="175">
        <v>-10000</v>
      </c>
      <c r="D271" s="176">
        <v>0</v>
      </c>
      <c r="E271" s="176">
        <v>0</v>
      </c>
      <c r="F271" s="176">
        <v>0</v>
      </c>
      <c r="G271" s="176">
        <v>1070.3900000000001</v>
      </c>
      <c r="H271" s="175">
        <v>-8929.61</v>
      </c>
      <c r="I271" s="174" t="s">
        <v>1001</v>
      </c>
      <c r="K271" s="175"/>
      <c r="L271" s="176"/>
      <c r="M271" s="176"/>
      <c r="N271" s="176"/>
      <c r="O271" s="176"/>
      <c r="P271" s="175"/>
      <c r="S271" s="175"/>
      <c r="T271" s="176"/>
      <c r="U271" s="176"/>
      <c r="V271" s="176"/>
      <c r="W271" s="176"/>
      <c r="X271" s="175"/>
      <c r="AA271" s="175"/>
      <c r="AB271" s="176"/>
      <c r="AC271" s="176"/>
      <c r="AD271" s="176"/>
      <c r="AE271" s="176"/>
      <c r="AF271" s="175"/>
      <c r="AI271" s="175"/>
      <c r="AJ271" s="176"/>
      <c r="AK271" s="176"/>
      <c r="AL271" s="176"/>
      <c r="AM271" s="176"/>
      <c r="AN271" s="175"/>
      <c r="AQ271" s="175"/>
      <c r="AR271" s="176"/>
      <c r="AS271" s="176"/>
      <c r="AT271" s="176"/>
      <c r="AU271" s="176"/>
      <c r="AV271" s="175"/>
      <c r="AY271" s="175"/>
      <c r="AZ271" s="176"/>
      <c r="BA271" s="176"/>
      <c r="BB271" s="176"/>
      <c r="BC271" s="176"/>
      <c r="BD271" s="175"/>
      <c r="BG271" s="175"/>
      <c r="BH271" s="176"/>
      <c r="BI271" s="176"/>
      <c r="BJ271" s="176"/>
      <c r="BK271" s="176"/>
      <c r="BL271" s="175"/>
      <c r="BO271" s="175"/>
      <c r="BP271" s="176"/>
      <c r="BQ271" s="176"/>
      <c r="BR271" s="176"/>
      <c r="BS271" s="176"/>
      <c r="BT271" s="175"/>
      <c r="BW271" s="175"/>
      <c r="BX271" s="176"/>
      <c r="BY271" s="176"/>
      <c r="BZ271" s="176"/>
      <c r="CA271" s="176"/>
      <c r="CB271" s="175"/>
      <c r="CE271" s="175"/>
      <c r="CF271" s="176"/>
      <c r="CG271" s="176"/>
      <c r="CH271" s="176"/>
      <c r="CI271" s="176"/>
      <c r="CJ271" s="175"/>
      <c r="CM271" s="175"/>
      <c r="CN271" s="176"/>
      <c r="CO271" s="176"/>
      <c r="CP271" s="176"/>
      <c r="CQ271" s="176"/>
      <c r="CR271" s="175"/>
      <c r="CU271" s="175"/>
      <c r="CV271" s="176"/>
      <c r="CW271" s="176"/>
      <c r="CX271" s="176"/>
      <c r="CY271" s="176"/>
      <c r="CZ271" s="175"/>
      <c r="DC271" s="175"/>
      <c r="DD271" s="176"/>
      <c r="DE271" s="176"/>
      <c r="DF271" s="176"/>
      <c r="DG271" s="176"/>
      <c r="DH271" s="175"/>
      <c r="DK271" s="175"/>
      <c r="DL271" s="176"/>
      <c r="DM271" s="176"/>
      <c r="DN271" s="176"/>
      <c r="DO271" s="176"/>
      <c r="DP271" s="175"/>
      <c r="DS271" s="175"/>
      <c r="DT271" s="176"/>
      <c r="DU271" s="176"/>
      <c r="DV271" s="176"/>
      <c r="DW271" s="176"/>
      <c r="DX271" s="175"/>
      <c r="EA271" s="175"/>
      <c r="EB271" s="176"/>
      <c r="EC271" s="176"/>
      <c r="ED271" s="176"/>
      <c r="EE271" s="176"/>
      <c r="EF271" s="175"/>
      <c r="EI271" s="175"/>
      <c r="EJ271" s="176"/>
      <c r="EK271" s="176"/>
      <c r="EL271" s="176"/>
      <c r="EM271" s="176"/>
      <c r="EN271" s="175"/>
      <c r="EQ271" s="175"/>
      <c r="ER271" s="176"/>
      <c r="ES271" s="176"/>
      <c r="ET271" s="176"/>
      <c r="EU271" s="176"/>
      <c r="EV271" s="175"/>
      <c r="EY271" s="175"/>
      <c r="EZ271" s="176"/>
      <c r="FA271" s="176"/>
      <c r="FB271" s="176"/>
      <c r="FC271" s="176"/>
      <c r="FD271" s="175"/>
      <c r="FG271" s="175"/>
      <c r="FH271" s="176"/>
      <c r="FI271" s="176"/>
      <c r="FJ271" s="176"/>
      <c r="FK271" s="176"/>
      <c r="FL271" s="175"/>
      <c r="FO271" s="175"/>
      <c r="FP271" s="176"/>
      <c r="FQ271" s="176"/>
      <c r="FR271" s="176"/>
      <c r="FS271" s="176"/>
      <c r="FT271" s="175"/>
      <c r="FW271" s="175"/>
      <c r="FX271" s="176"/>
      <c r="FY271" s="176"/>
      <c r="FZ271" s="176"/>
      <c r="GA271" s="176"/>
      <c r="GB271" s="175"/>
      <c r="GE271" s="175"/>
      <c r="GF271" s="176"/>
      <c r="GG271" s="176"/>
      <c r="GH271" s="176"/>
      <c r="GI271" s="176"/>
      <c r="GJ271" s="175"/>
      <c r="GM271" s="175"/>
      <c r="GN271" s="176"/>
      <c r="GO271" s="176"/>
      <c r="GP271" s="176"/>
      <c r="GQ271" s="176"/>
      <c r="GR271" s="175"/>
      <c r="GU271" s="175"/>
      <c r="GV271" s="176"/>
      <c r="GW271" s="176"/>
      <c r="GX271" s="176"/>
      <c r="GY271" s="176"/>
      <c r="GZ271" s="175"/>
      <c r="HC271" s="175"/>
      <c r="HD271" s="176"/>
      <c r="HE271" s="176"/>
      <c r="HF271" s="176"/>
      <c r="HG271" s="176"/>
      <c r="HH271" s="175"/>
      <c r="HK271" s="175"/>
      <c r="HL271" s="176"/>
      <c r="HM271" s="176"/>
      <c r="HN271" s="176"/>
      <c r="HO271" s="176"/>
      <c r="HP271" s="175"/>
      <c r="HS271" s="175"/>
      <c r="HT271" s="176"/>
      <c r="HU271" s="176"/>
      <c r="HV271" s="176"/>
      <c r="HW271" s="176"/>
      <c r="HX271" s="175"/>
      <c r="IA271" s="175"/>
      <c r="IB271" s="176"/>
      <c r="IC271" s="176"/>
      <c r="ID271" s="176"/>
      <c r="IE271" s="176"/>
      <c r="IF271" s="175"/>
      <c r="II271" s="175"/>
      <c r="IJ271" s="176"/>
      <c r="IK271" s="176"/>
      <c r="IL271" s="176"/>
      <c r="IM271" s="176"/>
      <c r="IN271" s="175"/>
      <c r="IQ271" s="175"/>
      <c r="IR271" s="176"/>
      <c r="IS271" s="176"/>
      <c r="IT271" s="176"/>
      <c r="IU271" s="176"/>
      <c r="IV271" s="175"/>
    </row>
    <row r="272" spans="1:256" x14ac:dyDescent="0.25">
      <c r="A272" s="174">
        <v>861</v>
      </c>
      <c r="B272" s="174" t="s">
        <v>670</v>
      </c>
      <c r="C272" s="175">
        <v>-1898</v>
      </c>
      <c r="D272" s="176">
        <v>0</v>
      </c>
      <c r="E272" s="176">
        <v>0</v>
      </c>
      <c r="F272" s="176">
        <v>0</v>
      </c>
      <c r="G272" s="176">
        <v>0</v>
      </c>
      <c r="H272" s="175">
        <v>-1898</v>
      </c>
      <c r="I272" s="174" t="s">
        <v>1001</v>
      </c>
      <c r="K272" s="175"/>
      <c r="L272" s="176"/>
      <c r="M272" s="176"/>
      <c r="N272" s="176"/>
      <c r="O272" s="176"/>
      <c r="P272" s="175"/>
      <c r="S272" s="175"/>
      <c r="T272" s="176"/>
      <c r="U272" s="176"/>
      <c r="V272" s="176"/>
      <c r="W272" s="176"/>
      <c r="X272" s="175"/>
      <c r="AA272" s="175"/>
      <c r="AB272" s="176"/>
      <c r="AC272" s="176"/>
      <c r="AD272" s="176"/>
      <c r="AE272" s="176"/>
      <c r="AF272" s="175"/>
      <c r="AI272" s="175"/>
      <c r="AJ272" s="176"/>
      <c r="AK272" s="176"/>
      <c r="AL272" s="176"/>
      <c r="AM272" s="176"/>
      <c r="AN272" s="175"/>
      <c r="AQ272" s="175"/>
      <c r="AR272" s="176"/>
      <c r="AS272" s="176"/>
      <c r="AT272" s="176"/>
      <c r="AU272" s="176"/>
      <c r="AV272" s="175"/>
      <c r="AY272" s="175"/>
      <c r="AZ272" s="176"/>
      <c r="BA272" s="176"/>
      <c r="BB272" s="176"/>
      <c r="BC272" s="176"/>
      <c r="BD272" s="175"/>
      <c r="BG272" s="175"/>
      <c r="BH272" s="176"/>
      <c r="BI272" s="176"/>
      <c r="BJ272" s="176"/>
      <c r="BK272" s="176"/>
      <c r="BL272" s="175"/>
      <c r="BO272" s="175"/>
      <c r="BP272" s="176"/>
      <c r="BQ272" s="176"/>
      <c r="BR272" s="176"/>
      <c r="BS272" s="176"/>
      <c r="BT272" s="175"/>
      <c r="BW272" s="175"/>
      <c r="BX272" s="176"/>
      <c r="BY272" s="176"/>
      <c r="BZ272" s="176"/>
      <c r="CA272" s="176"/>
      <c r="CB272" s="175"/>
      <c r="CE272" s="175"/>
      <c r="CF272" s="176"/>
      <c r="CG272" s="176"/>
      <c r="CH272" s="176"/>
      <c r="CI272" s="176"/>
      <c r="CJ272" s="175"/>
      <c r="CM272" s="175"/>
      <c r="CN272" s="176"/>
      <c r="CO272" s="176"/>
      <c r="CP272" s="176"/>
      <c r="CQ272" s="176"/>
      <c r="CR272" s="175"/>
      <c r="CU272" s="175"/>
      <c r="CV272" s="176"/>
      <c r="CW272" s="176"/>
      <c r="CX272" s="176"/>
      <c r="CY272" s="176"/>
      <c r="CZ272" s="175"/>
      <c r="DC272" s="175"/>
      <c r="DD272" s="176"/>
      <c r="DE272" s="176"/>
      <c r="DF272" s="176"/>
      <c r="DG272" s="176"/>
      <c r="DH272" s="175"/>
      <c r="DK272" s="175"/>
      <c r="DL272" s="176"/>
      <c r="DM272" s="176"/>
      <c r="DN272" s="176"/>
      <c r="DO272" s="176"/>
      <c r="DP272" s="175"/>
      <c r="DS272" s="175"/>
      <c r="DT272" s="176"/>
      <c r="DU272" s="176"/>
      <c r="DV272" s="176"/>
      <c r="DW272" s="176"/>
      <c r="DX272" s="175"/>
      <c r="EA272" s="175"/>
      <c r="EB272" s="176"/>
      <c r="EC272" s="176"/>
      <c r="ED272" s="176"/>
      <c r="EE272" s="176"/>
      <c r="EF272" s="175"/>
      <c r="EI272" s="175"/>
      <c r="EJ272" s="176"/>
      <c r="EK272" s="176"/>
      <c r="EL272" s="176"/>
      <c r="EM272" s="176"/>
      <c r="EN272" s="175"/>
      <c r="EQ272" s="175"/>
      <c r="ER272" s="176"/>
      <c r="ES272" s="176"/>
      <c r="ET272" s="176"/>
      <c r="EU272" s="176"/>
      <c r="EV272" s="175"/>
      <c r="EY272" s="175"/>
      <c r="EZ272" s="176"/>
      <c r="FA272" s="176"/>
      <c r="FB272" s="176"/>
      <c r="FC272" s="176"/>
      <c r="FD272" s="175"/>
      <c r="FG272" s="175"/>
      <c r="FH272" s="176"/>
      <c r="FI272" s="176"/>
      <c r="FJ272" s="176"/>
      <c r="FK272" s="176"/>
      <c r="FL272" s="175"/>
      <c r="FO272" s="175"/>
      <c r="FP272" s="176"/>
      <c r="FQ272" s="176"/>
      <c r="FR272" s="176"/>
      <c r="FS272" s="176"/>
      <c r="FT272" s="175"/>
      <c r="FW272" s="175"/>
      <c r="FX272" s="176"/>
      <c r="FY272" s="176"/>
      <c r="FZ272" s="176"/>
      <c r="GA272" s="176"/>
      <c r="GB272" s="175"/>
      <c r="GE272" s="175"/>
      <c r="GF272" s="176"/>
      <c r="GG272" s="176"/>
      <c r="GH272" s="176"/>
      <c r="GI272" s="176"/>
      <c r="GJ272" s="175"/>
      <c r="GM272" s="175"/>
      <c r="GN272" s="176"/>
      <c r="GO272" s="176"/>
      <c r="GP272" s="176"/>
      <c r="GQ272" s="176"/>
      <c r="GR272" s="175"/>
      <c r="GU272" s="175"/>
      <c r="GV272" s="176"/>
      <c r="GW272" s="176"/>
      <c r="GX272" s="176"/>
      <c r="GY272" s="176"/>
      <c r="GZ272" s="175"/>
      <c r="HC272" s="175"/>
      <c r="HD272" s="176"/>
      <c r="HE272" s="176"/>
      <c r="HF272" s="176"/>
      <c r="HG272" s="176"/>
      <c r="HH272" s="175"/>
      <c r="HK272" s="175"/>
      <c r="HL272" s="176"/>
      <c r="HM272" s="176"/>
      <c r="HN272" s="176"/>
      <c r="HO272" s="176"/>
      <c r="HP272" s="175"/>
      <c r="HS272" s="175"/>
      <c r="HT272" s="176"/>
      <c r="HU272" s="176"/>
      <c r="HV272" s="176"/>
      <c r="HW272" s="176"/>
      <c r="HX272" s="175"/>
      <c r="IA272" s="175"/>
      <c r="IB272" s="176"/>
      <c r="IC272" s="176"/>
      <c r="ID272" s="176"/>
      <c r="IE272" s="176"/>
      <c r="IF272" s="175"/>
      <c r="II272" s="175"/>
      <c r="IJ272" s="176"/>
      <c r="IK272" s="176"/>
      <c r="IL272" s="176"/>
      <c r="IM272" s="176"/>
      <c r="IN272" s="175"/>
      <c r="IQ272" s="175"/>
      <c r="IR272" s="176"/>
      <c r="IS272" s="176"/>
      <c r="IT272" s="176"/>
      <c r="IU272" s="176"/>
      <c r="IV272" s="175"/>
    </row>
    <row r="273" spans="1:256" x14ac:dyDescent="0.25">
      <c r="A273" s="174">
        <v>862</v>
      </c>
      <c r="B273" s="174" t="s">
        <v>995</v>
      </c>
      <c r="C273" s="175">
        <v>-20000</v>
      </c>
      <c r="D273" s="176">
        <v>0</v>
      </c>
      <c r="E273" s="176">
        <v>0</v>
      </c>
      <c r="F273" s="176">
        <v>0</v>
      </c>
      <c r="G273" s="176">
        <v>0</v>
      </c>
      <c r="H273" s="175">
        <v>-20000</v>
      </c>
      <c r="I273" s="174" t="s">
        <v>1001</v>
      </c>
      <c r="K273" s="175"/>
      <c r="L273" s="176"/>
      <c r="M273" s="176"/>
      <c r="N273" s="176"/>
      <c r="O273" s="176"/>
      <c r="P273" s="175"/>
      <c r="S273" s="175"/>
      <c r="T273" s="176"/>
      <c r="U273" s="176"/>
      <c r="V273" s="176"/>
      <c r="W273" s="176"/>
      <c r="X273" s="175"/>
      <c r="AA273" s="175"/>
      <c r="AB273" s="176"/>
      <c r="AC273" s="176"/>
      <c r="AD273" s="176"/>
      <c r="AE273" s="176"/>
      <c r="AF273" s="175"/>
      <c r="AI273" s="175"/>
      <c r="AJ273" s="176"/>
      <c r="AK273" s="176"/>
      <c r="AL273" s="176"/>
      <c r="AM273" s="176"/>
      <c r="AN273" s="175"/>
      <c r="AQ273" s="175"/>
      <c r="AR273" s="176"/>
      <c r="AS273" s="176"/>
      <c r="AT273" s="176"/>
      <c r="AU273" s="176"/>
      <c r="AV273" s="175"/>
      <c r="AY273" s="175"/>
      <c r="AZ273" s="176"/>
      <c r="BA273" s="176"/>
      <c r="BB273" s="176"/>
      <c r="BC273" s="176"/>
      <c r="BD273" s="175"/>
      <c r="BG273" s="175"/>
      <c r="BH273" s="176"/>
      <c r="BI273" s="176"/>
      <c r="BJ273" s="176"/>
      <c r="BK273" s="176"/>
      <c r="BL273" s="175"/>
      <c r="BO273" s="175"/>
      <c r="BP273" s="176"/>
      <c r="BQ273" s="176"/>
      <c r="BR273" s="176"/>
      <c r="BS273" s="176"/>
      <c r="BT273" s="175"/>
      <c r="BW273" s="175"/>
      <c r="BX273" s="176"/>
      <c r="BY273" s="176"/>
      <c r="BZ273" s="176"/>
      <c r="CA273" s="176"/>
      <c r="CB273" s="175"/>
      <c r="CE273" s="175"/>
      <c r="CF273" s="176"/>
      <c r="CG273" s="176"/>
      <c r="CH273" s="176"/>
      <c r="CI273" s="176"/>
      <c r="CJ273" s="175"/>
      <c r="CM273" s="175"/>
      <c r="CN273" s="176"/>
      <c r="CO273" s="176"/>
      <c r="CP273" s="176"/>
      <c r="CQ273" s="176"/>
      <c r="CR273" s="175"/>
      <c r="CU273" s="175"/>
      <c r="CV273" s="176"/>
      <c r="CW273" s="176"/>
      <c r="CX273" s="176"/>
      <c r="CY273" s="176"/>
      <c r="CZ273" s="175"/>
      <c r="DC273" s="175"/>
      <c r="DD273" s="176"/>
      <c r="DE273" s="176"/>
      <c r="DF273" s="176"/>
      <c r="DG273" s="176"/>
      <c r="DH273" s="175"/>
      <c r="DK273" s="175"/>
      <c r="DL273" s="176"/>
      <c r="DM273" s="176"/>
      <c r="DN273" s="176"/>
      <c r="DO273" s="176"/>
      <c r="DP273" s="175"/>
      <c r="DS273" s="175"/>
      <c r="DT273" s="176"/>
      <c r="DU273" s="176"/>
      <c r="DV273" s="176"/>
      <c r="DW273" s="176"/>
      <c r="DX273" s="175"/>
      <c r="EA273" s="175"/>
      <c r="EB273" s="176"/>
      <c r="EC273" s="176"/>
      <c r="ED273" s="176"/>
      <c r="EE273" s="176"/>
      <c r="EF273" s="175"/>
      <c r="EI273" s="175"/>
      <c r="EJ273" s="176"/>
      <c r="EK273" s="176"/>
      <c r="EL273" s="176"/>
      <c r="EM273" s="176"/>
      <c r="EN273" s="175"/>
      <c r="EQ273" s="175"/>
      <c r="ER273" s="176"/>
      <c r="ES273" s="176"/>
      <c r="ET273" s="176"/>
      <c r="EU273" s="176"/>
      <c r="EV273" s="175"/>
      <c r="EY273" s="175"/>
      <c r="EZ273" s="176"/>
      <c r="FA273" s="176"/>
      <c r="FB273" s="176"/>
      <c r="FC273" s="176"/>
      <c r="FD273" s="175"/>
      <c r="FG273" s="175"/>
      <c r="FH273" s="176"/>
      <c r="FI273" s="176"/>
      <c r="FJ273" s="176"/>
      <c r="FK273" s="176"/>
      <c r="FL273" s="175"/>
      <c r="FO273" s="175"/>
      <c r="FP273" s="176"/>
      <c r="FQ273" s="176"/>
      <c r="FR273" s="176"/>
      <c r="FS273" s="176"/>
      <c r="FT273" s="175"/>
      <c r="FW273" s="175"/>
      <c r="FX273" s="176"/>
      <c r="FY273" s="176"/>
      <c r="FZ273" s="176"/>
      <c r="GA273" s="176"/>
      <c r="GB273" s="175"/>
      <c r="GE273" s="175"/>
      <c r="GF273" s="176"/>
      <c r="GG273" s="176"/>
      <c r="GH273" s="176"/>
      <c r="GI273" s="176"/>
      <c r="GJ273" s="175"/>
      <c r="GM273" s="175"/>
      <c r="GN273" s="176"/>
      <c r="GO273" s="176"/>
      <c r="GP273" s="176"/>
      <c r="GQ273" s="176"/>
      <c r="GR273" s="175"/>
      <c r="GU273" s="175"/>
      <c r="GV273" s="176"/>
      <c r="GW273" s="176"/>
      <c r="GX273" s="176"/>
      <c r="GY273" s="176"/>
      <c r="GZ273" s="175"/>
      <c r="HC273" s="175"/>
      <c r="HD273" s="176"/>
      <c r="HE273" s="176"/>
      <c r="HF273" s="176"/>
      <c r="HG273" s="176"/>
      <c r="HH273" s="175"/>
      <c r="HK273" s="175"/>
      <c r="HL273" s="176"/>
      <c r="HM273" s="176"/>
      <c r="HN273" s="176"/>
      <c r="HO273" s="176"/>
      <c r="HP273" s="175"/>
      <c r="HS273" s="175"/>
      <c r="HT273" s="176"/>
      <c r="HU273" s="176"/>
      <c r="HV273" s="176"/>
      <c r="HW273" s="176"/>
      <c r="HX273" s="175"/>
      <c r="IA273" s="175"/>
      <c r="IB273" s="176"/>
      <c r="IC273" s="176"/>
      <c r="ID273" s="176"/>
      <c r="IE273" s="176"/>
      <c r="IF273" s="175"/>
      <c r="II273" s="175"/>
      <c r="IJ273" s="176"/>
      <c r="IK273" s="176"/>
      <c r="IL273" s="176"/>
      <c r="IM273" s="176"/>
      <c r="IN273" s="175"/>
      <c r="IQ273" s="175"/>
      <c r="IR273" s="176"/>
      <c r="IS273" s="176"/>
      <c r="IT273" s="176"/>
      <c r="IU273" s="176"/>
      <c r="IV273" s="175"/>
    </row>
    <row r="274" spans="1:256" x14ac:dyDescent="0.25">
      <c r="A274" s="174">
        <v>863</v>
      </c>
      <c r="B274" s="174" t="s">
        <v>996</v>
      </c>
      <c r="C274" s="175">
        <v>-31455</v>
      </c>
      <c r="D274" s="176">
        <v>0</v>
      </c>
      <c r="E274" s="176">
        <v>0</v>
      </c>
      <c r="F274" s="176">
        <v>0</v>
      </c>
      <c r="G274" s="176">
        <v>0</v>
      </c>
      <c r="H274" s="175">
        <v>-31455</v>
      </c>
      <c r="I274" s="174" t="s">
        <v>1001</v>
      </c>
      <c r="K274" s="175"/>
      <c r="L274" s="176"/>
      <c r="M274" s="176"/>
      <c r="N274" s="176"/>
      <c r="O274" s="176"/>
      <c r="P274" s="175"/>
      <c r="S274" s="175"/>
      <c r="T274" s="176"/>
      <c r="U274" s="176"/>
      <c r="V274" s="176"/>
      <c r="W274" s="176"/>
      <c r="X274" s="175"/>
      <c r="AA274" s="175"/>
      <c r="AB274" s="176"/>
      <c r="AC274" s="176"/>
      <c r="AD274" s="176"/>
      <c r="AE274" s="176"/>
      <c r="AF274" s="175"/>
      <c r="AI274" s="175"/>
      <c r="AJ274" s="176"/>
      <c r="AK274" s="176"/>
      <c r="AL274" s="176"/>
      <c r="AM274" s="176"/>
      <c r="AN274" s="175"/>
      <c r="AQ274" s="175"/>
      <c r="AR274" s="176"/>
      <c r="AS274" s="176"/>
      <c r="AT274" s="176"/>
      <c r="AU274" s="176"/>
      <c r="AV274" s="175"/>
      <c r="AY274" s="175"/>
      <c r="AZ274" s="176"/>
      <c r="BA274" s="176"/>
      <c r="BB274" s="176"/>
      <c r="BC274" s="176"/>
      <c r="BD274" s="175"/>
      <c r="BG274" s="175"/>
      <c r="BH274" s="176"/>
      <c r="BI274" s="176"/>
      <c r="BJ274" s="176"/>
      <c r="BK274" s="176"/>
      <c r="BL274" s="175"/>
      <c r="BO274" s="175"/>
      <c r="BP274" s="176"/>
      <c r="BQ274" s="176"/>
      <c r="BR274" s="176"/>
      <c r="BS274" s="176"/>
      <c r="BT274" s="175"/>
      <c r="BW274" s="175"/>
      <c r="BX274" s="176"/>
      <c r="BY274" s="176"/>
      <c r="BZ274" s="176"/>
      <c r="CA274" s="176"/>
      <c r="CB274" s="175"/>
      <c r="CE274" s="175"/>
      <c r="CF274" s="176"/>
      <c r="CG274" s="176"/>
      <c r="CH274" s="176"/>
      <c r="CI274" s="176"/>
      <c r="CJ274" s="175"/>
      <c r="CM274" s="175"/>
      <c r="CN274" s="176"/>
      <c r="CO274" s="176"/>
      <c r="CP274" s="176"/>
      <c r="CQ274" s="176"/>
      <c r="CR274" s="175"/>
      <c r="CU274" s="175"/>
      <c r="CV274" s="176"/>
      <c r="CW274" s="176"/>
      <c r="CX274" s="176"/>
      <c r="CY274" s="176"/>
      <c r="CZ274" s="175"/>
      <c r="DC274" s="175"/>
      <c r="DD274" s="176"/>
      <c r="DE274" s="176"/>
      <c r="DF274" s="176"/>
      <c r="DG274" s="176"/>
      <c r="DH274" s="175"/>
      <c r="DK274" s="175"/>
      <c r="DL274" s="176"/>
      <c r="DM274" s="176"/>
      <c r="DN274" s="176"/>
      <c r="DO274" s="176"/>
      <c r="DP274" s="175"/>
      <c r="DS274" s="175"/>
      <c r="DT274" s="176"/>
      <c r="DU274" s="176"/>
      <c r="DV274" s="176"/>
      <c r="DW274" s="176"/>
      <c r="DX274" s="175"/>
      <c r="EA274" s="175"/>
      <c r="EB274" s="176"/>
      <c r="EC274" s="176"/>
      <c r="ED274" s="176"/>
      <c r="EE274" s="176"/>
      <c r="EF274" s="175"/>
      <c r="EI274" s="175"/>
      <c r="EJ274" s="176"/>
      <c r="EK274" s="176"/>
      <c r="EL274" s="176"/>
      <c r="EM274" s="176"/>
      <c r="EN274" s="175"/>
      <c r="EQ274" s="175"/>
      <c r="ER274" s="176"/>
      <c r="ES274" s="176"/>
      <c r="ET274" s="176"/>
      <c r="EU274" s="176"/>
      <c r="EV274" s="175"/>
      <c r="EY274" s="175"/>
      <c r="EZ274" s="176"/>
      <c r="FA274" s="176"/>
      <c r="FB274" s="176"/>
      <c r="FC274" s="176"/>
      <c r="FD274" s="175"/>
      <c r="FG274" s="175"/>
      <c r="FH274" s="176"/>
      <c r="FI274" s="176"/>
      <c r="FJ274" s="176"/>
      <c r="FK274" s="176"/>
      <c r="FL274" s="175"/>
      <c r="FO274" s="175"/>
      <c r="FP274" s="176"/>
      <c r="FQ274" s="176"/>
      <c r="FR274" s="176"/>
      <c r="FS274" s="176"/>
      <c r="FT274" s="175"/>
      <c r="FW274" s="175"/>
      <c r="FX274" s="176"/>
      <c r="FY274" s="176"/>
      <c r="FZ274" s="176"/>
      <c r="GA274" s="176"/>
      <c r="GB274" s="175"/>
      <c r="GE274" s="175"/>
      <c r="GF274" s="176"/>
      <c r="GG274" s="176"/>
      <c r="GH274" s="176"/>
      <c r="GI274" s="176"/>
      <c r="GJ274" s="175"/>
      <c r="GM274" s="175"/>
      <c r="GN274" s="176"/>
      <c r="GO274" s="176"/>
      <c r="GP274" s="176"/>
      <c r="GQ274" s="176"/>
      <c r="GR274" s="175"/>
      <c r="GU274" s="175"/>
      <c r="GV274" s="176"/>
      <c r="GW274" s="176"/>
      <c r="GX274" s="176"/>
      <c r="GY274" s="176"/>
      <c r="GZ274" s="175"/>
      <c r="HC274" s="175"/>
      <c r="HD274" s="176"/>
      <c r="HE274" s="176"/>
      <c r="HF274" s="176"/>
      <c r="HG274" s="176"/>
      <c r="HH274" s="175"/>
      <c r="HK274" s="175"/>
      <c r="HL274" s="176"/>
      <c r="HM274" s="176"/>
      <c r="HN274" s="176"/>
      <c r="HO274" s="176"/>
      <c r="HP274" s="175"/>
      <c r="HS274" s="175"/>
      <c r="HT274" s="176"/>
      <c r="HU274" s="176"/>
      <c r="HV274" s="176"/>
      <c r="HW274" s="176"/>
      <c r="HX274" s="175"/>
      <c r="IA274" s="175"/>
      <c r="IB274" s="176"/>
      <c r="IC274" s="176"/>
      <c r="ID274" s="176"/>
      <c r="IE274" s="176"/>
      <c r="IF274" s="175"/>
      <c r="II274" s="175"/>
      <c r="IJ274" s="176"/>
      <c r="IK274" s="176"/>
      <c r="IL274" s="176"/>
      <c r="IM274" s="176"/>
      <c r="IN274" s="175"/>
      <c r="IQ274" s="175"/>
      <c r="IR274" s="176"/>
      <c r="IS274" s="176"/>
      <c r="IT274" s="176"/>
      <c r="IU274" s="176"/>
      <c r="IV274" s="175"/>
    </row>
    <row r="275" spans="1:256" x14ac:dyDescent="0.25">
      <c r="A275" s="174">
        <v>864</v>
      </c>
      <c r="B275" s="174" t="s">
        <v>997</v>
      </c>
      <c r="C275" s="175">
        <v>-30602</v>
      </c>
      <c r="D275" s="176">
        <v>0</v>
      </c>
      <c r="E275" s="176">
        <v>0</v>
      </c>
      <c r="F275" s="176">
        <v>0</v>
      </c>
      <c r="G275" s="176">
        <v>0</v>
      </c>
      <c r="H275" s="175">
        <v>-30602</v>
      </c>
      <c r="I275" s="174" t="s">
        <v>1001</v>
      </c>
      <c r="K275" s="175"/>
      <c r="L275" s="176"/>
      <c r="M275" s="176"/>
      <c r="N275" s="176"/>
      <c r="O275" s="176"/>
      <c r="P275" s="175"/>
      <c r="S275" s="175"/>
      <c r="T275" s="176"/>
      <c r="U275" s="176"/>
      <c r="V275" s="176"/>
      <c r="W275" s="176"/>
      <c r="X275" s="175"/>
      <c r="AA275" s="175"/>
      <c r="AB275" s="176"/>
      <c r="AC275" s="176"/>
      <c r="AD275" s="176"/>
      <c r="AE275" s="176"/>
      <c r="AF275" s="175"/>
      <c r="AI275" s="175"/>
      <c r="AJ275" s="176"/>
      <c r="AK275" s="176"/>
      <c r="AL275" s="176"/>
      <c r="AM275" s="176"/>
      <c r="AN275" s="175"/>
      <c r="AQ275" s="175"/>
      <c r="AR275" s="176"/>
      <c r="AS275" s="176"/>
      <c r="AT275" s="176"/>
      <c r="AU275" s="176"/>
      <c r="AV275" s="175"/>
      <c r="AY275" s="175"/>
      <c r="AZ275" s="176"/>
      <c r="BA275" s="176"/>
      <c r="BB275" s="176"/>
      <c r="BC275" s="176"/>
      <c r="BD275" s="175"/>
      <c r="BG275" s="175"/>
      <c r="BH275" s="176"/>
      <c r="BI275" s="176"/>
      <c r="BJ275" s="176"/>
      <c r="BK275" s="176"/>
      <c r="BL275" s="175"/>
      <c r="BO275" s="175"/>
      <c r="BP275" s="176"/>
      <c r="BQ275" s="176"/>
      <c r="BR275" s="176"/>
      <c r="BS275" s="176"/>
      <c r="BT275" s="175"/>
      <c r="BW275" s="175"/>
      <c r="BX275" s="176"/>
      <c r="BY275" s="176"/>
      <c r="BZ275" s="176"/>
      <c r="CA275" s="176"/>
      <c r="CB275" s="175"/>
      <c r="CE275" s="175"/>
      <c r="CF275" s="176"/>
      <c r="CG275" s="176"/>
      <c r="CH275" s="176"/>
      <c r="CI275" s="176"/>
      <c r="CJ275" s="175"/>
      <c r="CM275" s="175"/>
      <c r="CN275" s="176"/>
      <c r="CO275" s="176"/>
      <c r="CP275" s="176"/>
      <c r="CQ275" s="176"/>
      <c r="CR275" s="175"/>
      <c r="CU275" s="175"/>
      <c r="CV275" s="176"/>
      <c r="CW275" s="176"/>
      <c r="CX275" s="176"/>
      <c r="CY275" s="176"/>
      <c r="CZ275" s="175"/>
      <c r="DC275" s="175"/>
      <c r="DD275" s="176"/>
      <c r="DE275" s="176"/>
      <c r="DF275" s="176"/>
      <c r="DG275" s="176"/>
      <c r="DH275" s="175"/>
      <c r="DK275" s="175"/>
      <c r="DL275" s="176"/>
      <c r="DM275" s="176"/>
      <c r="DN275" s="176"/>
      <c r="DO275" s="176"/>
      <c r="DP275" s="175"/>
      <c r="DS275" s="175"/>
      <c r="DT275" s="176"/>
      <c r="DU275" s="176"/>
      <c r="DV275" s="176"/>
      <c r="DW275" s="176"/>
      <c r="DX275" s="175"/>
      <c r="EA275" s="175"/>
      <c r="EB275" s="176"/>
      <c r="EC275" s="176"/>
      <c r="ED275" s="176"/>
      <c r="EE275" s="176"/>
      <c r="EF275" s="175"/>
      <c r="EI275" s="175"/>
      <c r="EJ275" s="176"/>
      <c r="EK275" s="176"/>
      <c r="EL275" s="176"/>
      <c r="EM275" s="176"/>
      <c r="EN275" s="175"/>
      <c r="EQ275" s="175"/>
      <c r="ER275" s="176"/>
      <c r="ES275" s="176"/>
      <c r="ET275" s="176"/>
      <c r="EU275" s="176"/>
      <c r="EV275" s="175"/>
      <c r="EY275" s="175"/>
      <c r="EZ275" s="176"/>
      <c r="FA275" s="176"/>
      <c r="FB275" s="176"/>
      <c r="FC275" s="176"/>
      <c r="FD275" s="175"/>
      <c r="FG275" s="175"/>
      <c r="FH275" s="176"/>
      <c r="FI275" s="176"/>
      <c r="FJ275" s="176"/>
      <c r="FK275" s="176"/>
      <c r="FL275" s="175"/>
      <c r="FO275" s="175"/>
      <c r="FP275" s="176"/>
      <c r="FQ275" s="176"/>
      <c r="FR275" s="176"/>
      <c r="FS275" s="176"/>
      <c r="FT275" s="175"/>
      <c r="FW275" s="175"/>
      <c r="FX275" s="176"/>
      <c r="FY275" s="176"/>
      <c r="FZ275" s="176"/>
      <c r="GA275" s="176"/>
      <c r="GB275" s="175"/>
      <c r="GE275" s="175"/>
      <c r="GF275" s="176"/>
      <c r="GG275" s="176"/>
      <c r="GH275" s="176"/>
      <c r="GI275" s="176"/>
      <c r="GJ275" s="175"/>
      <c r="GM275" s="175"/>
      <c r="GN275" s="176"/>
      <c r="GO275" s="176"/>
      <c r="GP275" s="176"/>
      <c r="GQ275" s="176"/>
      <c r="GR275" s="175"/>
      <c r="GU275" s="175"/>
      <c r="GV275" s="176"/>
      <c r="GW275" s="176"/>
      <c r="GX275" s="176"/>
      <c r="GY275" s="176"/>
      <c r="GZ275" s="175"/>
      <c r="HC275" s="175"/>
      <c r="HD275" s="176"/>
      <c r="HE275" s="176"/>
      <c r="HF275" s="176"/>
      <c r="HG275" s="176"/>
      <c r="HH275" s="175"/>
      <c r="HK275" s="175"/>
      <c r="HL275" s="176"/>
      <c r="HM275" s="176"/>
      <c r="HN275" s="176"/>
      <c r="HO275" s="176"/>
      <c r="HP275" s="175"/>
      <c r="HS275" s="175"/>
      <c r="HT275" s="176"/>
      <c r="HU275" s="176"/>
      <c r="HV275" s="176"/>
      <c r="HW275" s="176"/>
      <c r="HX275" s="175"/>
      <c r="IA275" s="175"/>
      <c r="IB275" s="176"/>
      <c r="IC275" s="176"/>
      <c r="ID275" s="176"/>
      <c r="IE275" s="176"/>
      <c r="IF275" s="175"/>
      <c r="II275" s="175"/>
      <c r="IJ275" s="176"/>
      <c r="IK275" s="176"/>
      <c r="IL275" s="176"/>
      <c r="IM275" s="176"/>
      <c r="IN275" s="175"/>
      <c r="IQ275" s="175"/>
      <c r="IR275" s="176"/>
      <c r="IS275" s="176"/>
      <c r="IT275" s="176"/>
      <c r="IU275" s="176"/>
      <c r="IV275" s="175"/>
    </row>
    <row r="276" spans="1:256" x14ac:dyDescent="0.25">
      <c r="A276" s="174">
        <v>865</v>
      </c>
      <c r="B276" s="174" t="s">
        <v>998</v>
      </c>
      <c r="C276" s="175">
        <v>-17725</v>
      </c>
      <c r="D276" s="176">
        <v>0</v>
      </c>
      <c r="E276" s="176">
        <v>0</v>
      </c>
      <c r="F276" s="176">
        <v>0</v>
      </c>
      <c r="G276" s="176">
        <v>0</v>
      </c>
      <c r="H276" s="175">
        <v>-17725</v>
      </c>
      <c r="I276" s="174" t="s">
        <v>1001</v>
      </c>
      <c r="K276" s="175"/>
      <c r="L276" s="176"/>
      <c r="M276" s="176"/>
      <c r="N276" s="176"/>
      <c r="O276" s="176"/>
      <c r="P276" s="175"/>
      <c r="S276" s="175"/>
      <c r="T276" s="176"/>
      <c r="U276" s="176"/>
      <c r="V276" s="176"/>
      <c r="W276" s="176"/>
      <c r="X276" s="175"/>
      <c r="AA276" s="175"/>
      <c r="AB276" s="176"/>
      <c r="AC276" s="176"/>
      <c r="AD276" s="176"/>
      <c r="AE276" s="176"/>
      <c r="AF276" s="175"/>
      <c r="AI276" s="175"/>
      <c r="AJ276" s="176"/>
      <c r="AK276" s="176"/>
      <c r="AL276" s="176"/>
      <c r="AM276" s="176"/>
      <c r="AN276" s="175"/>
      <c r="AQ276" s="175"/>
      <c r="AR276" s="176"/>
      <c r="AS276" s="176"/>
      <c r="AT276" s="176"/>
      <c r="AU276" s="176"/>
      <c r="AV276" s="175"/>
      <c r="AY276" s="175"/>
      <c r="AZ276" s="176"/>
      <c r="BA276" s="176"/>
      <c r="BB276" s="176"/>
      <c r="BC276" s="176"/>
      <c r="BD276" s="175"/>
      <c r="BG276" s="175"/>
      <c r="BH276" s="176"/>
      <c r="BI276" s="176"/>
      <c r="BJ276" s="176"/>
      <c r="BK276" s="176"/>
      <c r="BL276" s="175"/>
      <c r="BO276" s="175"/>
      <c r="BP276" s="176"/>
      <c r="BQ276" s="176"/>
      <c r="BR276" s="176"/>
      <c r="BS276" s="176"/>
      <c r="BT276" s="175"/>
      <c r="BW276" s="175"/>
      <c r="BX276" s="176"/>
      <c r="BY276" s="176"/>
      <c r="BZ276" s="176"/>
      <c r="CA276" s="176"/>
      <c r="CB276" s="175"/>
      <c r="CE276" s="175"/>
      <c r="CF276" s="176"/>
      <c r="CG276" s="176"/>
      <c r="CH276" s="176"/>
      <c r="CI276" s="176"/>
      <c r="CJ276" s="175"/>
      <c r="CM276" s="175"/>
      <c r="CN276" s="176"/>
      <c r="CO276" s="176"/>
      <c r="CP276" s="176"/>
      <c r="CQ276" s="176"/>
      <c r="CR276" s="175"/>
      <c r="CU276" s="175"/>
      <c r="CV276" s="176"/>
      <c r="CW276" s="176"/>
      <c r="CX276" s="176"/>
      <c r="CY276" s="176"/>
      <c r="CZ276" s="175"/>
      <c r="DC276" s="175"/>
      <c r="DD276" s="176"/>
      <c r="DE276" s="176"/>
      <c r="DF276" s="176"/>
      <c r="DG276" s="176"/>
      <c r="DH276" s="175"/>
      <c r="DK276" s="175"/>
      <c r="DL276" s="176"/>
      <c r="DM276" s="176"/>
      <c r="DN276" s="176"/>
      <c r="DO276" s="176"/>
      <c r="DP276" s="175"/>
      <c r="DS276" s="175"/>
      <c r="DT276" s="176"/>
      <c r="DU276" s="176"/>
      <c r="DV276" s="176"/>
      <c r="DW276" s="176"/>
      <c r="DX276" s="175"/>
      <c r="EA276" s="175"/>
      <c r="EB276" s="176"/>
      <c r="EC276" s="176"/>
      <c r="ED276" s="176"/>
      <c r="EE276" s="176"/>
      <c r="EF276" s="175"/>
      <c r="EI276" s="175"/>
      <c r="EJ276" s="176"/>
      <c r="EK276" s="176"/>
      <c r="EL276" s="176"/>
      <c r="EM276" s="176"/>
      <c r="EN276" s="175"/>
      <c r="EQ276" s="175"/>
      <c r="ER276" s="176"/>
      <c r="ES276" s="176"/>
      <c r="ET276" s="176"/>
      <c r="EU276" s="176"/>
      <c r="EV276" s="175"/>
      <c r="EY276" s="175"/>
      <c r="EZ276" s="176"/>
      <c r="FA276" s="176"/>
      <c r="FB276" s="176"/>
      <c r="FC276" s="176"/>
      <c r="FD276" s="175"/>
      <c r="FG276" s="175"/>
      <c r="FH276" s="176"/>
      <c r="FI276" s="176"/>
      <c r="FJ276" s="176"/>
      <c r="FK276" s="176"/>
      <c r="FL276" s="175"/>
      <c r="FO276" s="175"/>
      <c r="FP276" s="176"/>
      <c r="FQ276" s="176"/>
      <c r="FR276" s="176"/>
      <c r="FS276" s="176"/>
      <c r="FT276" s="175"/>
      <c r="FW276" s="175"/>
      <c r="FX276" s="176"/>
      <c r="FY276" s="176"/>
      <c r="FZ276" s="176"/>
      <c r="GA276" s="176"/>
      <c r="GB276" s="175"/>
      <c r="GE276" s="175"/>
      <c r="GF276" s="176"/>
      <c r="GG276" s="176"/>
      <c r="GH276" s="176"/>
      <c r="GI276" s="176"/>
      <c r="GJ276" s="175"/>
      <c r="GM276" s="175"/>
      <c r="GN276" s="176"/>
      <c r="GO276" s="176"/>
      <c r="GP276" s="176"/>
      <c r="GQ276" s="176"/>
      <c r="GR276" s="175"/>
      <c r="GU276" s="175"/>
      <c r="GV276" s="176"/>
      <c r="GW276" s="176"/>
      <c r="GX276" s="176"/>
      <c r="GY276" s="176"/>
      <c r="GZ276" s="175"/>
      <c r="HC276" s="175"/>
      <c r="HD276" s="176"/>
      <c r="HE276" s="176"/>
      <c r="HF276" s="176"/>
      <c r="HG276" s="176"/>
      <c r="HH276" s="175"/>
      <c r="HK276" s="175"/>
      <c r="HL276" s="176"/>
      <c r="HM276" s="176"/>
      <c r="HN276" s="176"/>
      <c r="HO276" s="176"/>
      <c r="HP276" s="175"/>
      <c r="HS276" s="175"/>
      <c r="HT276" s="176"/>
      <c r="HU276" s="176"/>
      <c r="HV276" s="176"/>
      <c r="HW276" s="176"/>
      <c r="HX276" s="175"/>
      <c r="IA276" s="175"/>
      <c r="IB276" s="176"/>
      <c r="IC276" s="176"/>
      <c r="ID276" s="176"/>
      <c r="IE276" s="176"/>
      <c r="IF276" s="175"/>
      <c r="II276" s="175"/>
      <c r="IJ276" s="176"/>
      <c r="IK276" s="176"/>
      <c r="IL276" s="176"/>
      <c r="IM276" s="176"/>
      <c r="IN276" s="175"/>
      <c r="IQ276" s="175"/>
      <c r="IR276" s="176"/>
      <c r="IS276" s="176"/>
      <c r="IT276" s="176"/>
      <c r="IU276" s="176"/>
      <c r="IV276" s="175"/>
    </row>
    <row r="277" spans="1:256" x14ac:dyDescent="0.25">
      <c r="A277" s="174">
        <v>870</v>
      </c>
      <c r="B277" s="174" t="s">
        <v>999</v>
      </c>
      <c r="D277" s="176">
        <v>-15000</v>
      </c>
      <c r="E277" s="176">
        <v>0</v>
      </c>
      <c r="F277" s="176">
        <v>-15000</v>
      </c>
      <c r="G277" s="176">
        <v>0</v>
      </c>
      <c r="H277" s="175">
        <v>-15000</v>
      </c>
      <c r="I277" s="174" t="s">
        <v>1001</v>
      </c>
      <c r="L277" s="176"/>
      <c r="M277" s="176"/>
      <c r="N277" s="176"/>
      <c r="O277" s="176"/>
      <c r="P277" s="175"/>
      <c r="T277" s="176"/>
      <c r="U277" s="176"/>
      <c r="V277" s="176"/>
      <c r="W277" s="176"/>
      <c r="X277" s="175"/>
      <c r="AB277" s="176"/>
      <c r="AC277" s="176"/>
      <c r="AD277" s="176"/>
      <c r="AE277" s="176"/>
      <c r="AF277" s="175"/>
      <c r="AJ277" s="176"/>
      <c r="AK277" s="176"/>
      <c r="AL277" s="176"/>
      <c r="AM277" s="176"/>
      <c r="AN277" s="175"/>
      <c r="AR277" s="176"/>
      <c r="AS277" s="176"/>
      <c r="AT277" s="176"/>
      <c r="AU277" s="176"/>
      <c r="AV277" s="175"/>
      <c r="AZ277" s="176"/>
      <c r="BA277" s="176"/>
      <c r="BB277" s="176"/>
      <c r="BC277" s="176"/>
      <c r="BD277" s="175"/>
      <c r="BH277" s="176"/>
      <c r="BI277" s="176"/>
      <c r="BJ277" s="176"/>
      <c r="BK277" s="176"/>
      <c r="BL277" s="175"/>
      <c r="BP277" s="176"/>
      <c r="BQ277" s="176"/>
      <c r="BR277" s="176"/>
      <c r="BS277" s="176"/>
      <c r="BT277" s="175"/>
      <c r="BX277" s="176"/>
      <c r="BY277" s="176"/>
      <c r="BZ277" s="176"/>
      <c r="CA277" s="176"/>
      <c r="CB277" s="175"/>
      <c r="CF277" s="176"/>
      <c r="CG277" s="176"/>
      <c r="CH277" s="176"/>
      <c r="CI277" s="176"/>
      <c r="CJ277" s="175"/>
      <c r="CN277" s="176"/>
      <c r="CO277" s="176"/>
      <c r="CP277" s="176"/>
      <c r="CQ277" s="176"/>
      <c r="CR277" s="175"/>
      <c r="CV277" s="176"/>
      <c r="CW277" s="176"/>
      <c r="CX277" s="176"/>
      <c r="CY277" s="176"/>
      <c r="CZ277" s="175"/>
      <c r="DD277" s="176"/>
      <c r="DE277" s="176"/>
      <c r="DF277" s="176"/>
      <c r="DG277" s="176"/>
      <c r="DH277" s="175"/>
      <c r="DL277" s="176"/>
      <c r="DM277" s="176"/>
      <c r="DN277" s="176"/>
      <c r="DO277" s="176"/>
      <c r="DP277" s="175"/>
      <c r="DT277" s="176"/>
      <c r="DU277" s="176"/>
      <c r="DV277" s="176"/>
      <c r="DW277" s="176"/>
      <c r="DX277" s="175"/>
      <c r="EB277" s="176"/>
      <c r="EC277" s="176"/>
      <c r="ED277" s="176"/>
      <c r="EE277" s="176"/>
      <c r="EF277" s="175"/>
      <c r="EJ277" s="176"/>
      <c r="EK277" s="176"/>
      <c r="EL277" s="176"/>
      <c r="EM277" s="176"/>
      <c r="EN277" s="175"/>
      <c r="ER277" s="176"/>
      <c r="ES277" s="176"/>
      <c r="ET277" s="176"/>
      <c r="EU277" s="176"/>
      <c r="EV277" s="175"/>
      <c r="EZ277" s="176"/>
      <c r="FA277" s="176"/>
      <c r="FB277" s="176"/>
      <c r="FC277" s="176"/>
      <c r="FD277" s="175"/>
      <c r="FH277" s="176"/>
      <c r="FI277" s="176"/>
      <c r="FJ277" s="176"/>
      <c r="FK277" s="176"/>
      <c r="FL277" s="175"/>
      <c r="FP277" s="176"/>
      <c r="FQ277" s="176"/>
      <c r="FR277" s="176"/>
      <c r="FS277" s="176"/>
      <c r="FT277" s="175"/>
      <c r="FX277" s="176"/>
      <c r="FY277" s="176"/>
      <c r="FZ277" s="176"/>
      <c r="GA277" s="176"/>
      <c r="GB277" s="175"/>
      <c r="GF277" s="176"/>
      <c r="GG277" s="176"/>
      <c r="GH277" s="176"/>
      <c r="GI277" s="176"/>
      <c r="GJ277" s="175"/>
      <c r="GN277" s="176"/>
      <c r="GO277" s="176"/>
      <c r="GP277" s="176"/>
      <c r="GQ277" s="176"/>
      <c r="GR277" s="175"/>
      <c r="GV277" s="176"/>
      <c r="GW277" s="176"/>
      <c r="GX277" s="176"/>
      <c r="GY277" s="176"/>
      <c r="GZ277" s="175"/>
      <c r="HD277" s="176"/>
      <c r="HE277" s="176"/>
      <c r="HF277" s="176"/>
      <c r="HG277" s="176"/>
      <c r="HH277" s="175"/>
      <c r="HL277" s="176"/>
      <c r="HM277" s="176"/>
      <c r="HN277" s="176"/>
      <c r="HO277" s="176"/>
      <c r="HP277" s="175"/>
      <c r="HT277" s="176"/>
      <c r="HU277" s="176"/>
      <c r="HV277" s="176"/>
      <c r="HW277" s="176"/>
      <c r="HX277" s="175"/>
      <c r="IB277" s="176"/>
      <c r="IC277" s="176"/>
      <c r="ID277" s="176"/>
      <c r="IE277" s="176"/>
      <c r="IF277" s="175"/>
      <c r="IJ277" s="176"/>
      <c r="IK277" s="176"/>
      <c r="IL277" s="176"/>
      <c r="IM277" s="176"/>
      <c r="IN277" s="175"/>
      <c r="IR277" s="176"/>
      <c r="IS277" s="176"/>
      <c r="IT277" s="176"/>
      <c r="IU277" s="176"/>
      <c r="IV277" s="175"/>
    </row>
    <row r="278" spans="1:256" x14ac:dyDescent="0.25">
      <c r="A278" s="174">
        <v>871</v>
      </c>
      <c r="B278" s="174" t="s">
        <v>1000</v>
      </c>
      <c r="D278" s="176">
        <v>-25000</v>
      </c>
      <c r="E278" s="176">
        <v>0</v>
      </c>
      <c r="F278" s="176">
        <v>-25000</v>
      </c>
      <c r="G278" s="176">
        <v>17177.02</v>
      </c>
      <c r="H278" s="175">
        <v>-7822.98</v>
      </c>
      <c r="I278" s="174" t="s">
        <v>1001</v>
      </c>
      <c r="L278" s="176"/>
      <c r="M278" s="176"/>
      <c r="N278" s="176"/>
      <c r="O278" s="176"/>
      <c r="P278" s="175"/>
      <c r="T278" s="176"/>
      <c r="U278" s="176"/>
      <c r="V278" s="176"/>
      <c r="W278" s="176"/>
      <c r="X278" s="175"/>
      <c r="AB278" s="176"/>
      <c r="AC278" s="176"/>
      <c r="AD278" s="176"/>
      <c r="AE278" s="176"/>
      <c r="AF278" s="175"/>
      <c r="AJ278" s="176"/>
      <c r="AK278" s="176"/>
      <c r="AL278" s="176"/>
      <c r="AM278" s="176"/>
      <c r="AN278" s="175"/>
      <c r="AR278" s="176"/>
      <c r="AS278" s="176"/>
      <c r="AT278" s="176"/>
      <c r="AU278" s="176"/>
      <c r="AV278" s="175"/>
      <c r="AZ278" s="176"/>
      <c r="BA278" s="176"/>
      <c r="BB278" s="176"/>
      <c r="BC278" s="176"/>
      <c r="BD278" s="175"/>
      <c r="BH278" s="176"/>
      <c r="BI278" s="176"/>
      <c r="BJ278" s="176"/>
      <c r="BK278" s="176"/>
      <c r="BL278" s="175"/>
      <c r="BP278" s="176"/>
      <c r="BQ278" s="176"/>
      <c r="BR278" s="176"/>
      <c r="BS278" s="176"/>
      <c r="BT278" s="175"/>
      <c r="BX278" s="176"/>
      <c r="BY278" s="176"/>
      <c r="BZ278" s="176"/>
      <c r="CA278" s="176"/>
      <c r="CB278" s="175"/>
      <c r="CF278" s="176"/>
      <c r="CG278" s="176"/>
      <c r="CH278" s="176"/>
      <c r="CI278" s="176"/>
      <c r="CJ278" s="175"/>
      <c r="CN278" s="176"/>
      <c r="CO278" s="176"/>
      <c r="CP278" s="176"/>
      <c r="CQ278" s="176"/>
      <c r="CR278" s="175"/>
      <c r="CV278" s="176"/>
      <c r="CW278" s="176"/>
      <c r="CX278" s="176"/>
      <c r="CY278" s="176"/>
      <c r="CZ278" s="175"/>
      <c r="DD278" s="176"/>
      <c r="DE278" s="176"/>
      <c r="DF278" s="176"/>
      <c r="DG278" s="176"/>
      <c r="DH278" s="175"/>
      <c r="DL278" s="176"/>
      <c r="DM278" s="176"/>
      <c r="DN278" s="176"/>
      <c r="DO278" s="176"/>
      <c r="DP278" s="175"/>
      <c r="DT278" s="176"/>
      <c r="DU278" s="176"/>
      <c r="DV278" s="176"/>
      <c r="DW278" s="176"/>
      <c r="DX278" s="175"/>
      <c r="EB278" s="176"/>
      <c r="EC278" s="176"/>
      <c r="ED278" s="176"/>
      <c r="EE278" s="176"/>
      <c r="EF278" s="175"/>
      <c r="EJ278" s="176"/>
      <c r="EK278" s="176"/>
      <c r="EL278" s="176"/>
      <c r="EM278" s="176"/>
      <c r="EN278" s="175"/>
      <c r="ER278" s="176"/>
      <c r="ES278" s="176"/>
      <c r="ET278" s="176"/>
      <c r="EU278" s="176"/>
      <c r="EV278" s="175"/>
      <c r="EZ278" s="176"/>
      <c r="FA278" s="176"/>
      <c r="FB278" s="176"/>
      <c r="FC278" s="176"/>
      <c r="FD278" s="175"/>
      <c r="FH278" s="176"/>
      <c r="FI278" s="176"/>
      <c r="FJ278" s="176"/>
      <c r="FK278" s="176"/>
      <c r="FL278" s="175"/>
      <c r="FP278" s="176"/>
      <c r="FQ278" s="176"/>
      <c r="FR278" s="176"/>
      <c r="FS278" s="176"/>
      <c r="FT278" s="175"/>
      <c r="FX278" s="176"/>
      <c r="FY278" s="176"/>
      <c r="FZ278" s="176"/>
      <c r="GA278" s="176"/>
      <c r="GB278" s="175"/>
      <c r="GF278" s="176"/>
      <c r="GG278" s="176"/>
      <c r="GH278" s="176"/>
      <c r="GI278" s="176"/>
      <c r="GJ278" s="175"/>
      <c r="GN278" s="176"/>
      <c r="GO278" s="176"/>
      <c r="GP278" s="176"/>
      <c r="GQ278" s="176"/>
      <c r="GR278" s="175"/>
      <c r="GV278" s="176"/>
      <c r="GW278" s="176"/>
      <c r="GX278" s="176"/>
      <c r="GY278" s="176"/>
      <c r="GZ278" s="175"/>
      <c r="HD278" s="176"/>
      <c r="HE278" s="176"/>
      <c r="HF278" s="176"/>
      <c r="HG278" s="176"/>
      <c r="HH278" s="175"/>
      <c r="HL278" s="176"/>
      <c r="HM278" s="176"/>
      <c r="HN278" s="176"/>
      <c r="HO278" s="176"/>
      <c r="HP278" s="175"/>
      <c r="HT278" s="176"/>
      <c r="HU278" s="176"/>
      <c r="HV278" s="176"/>
      <c r="HW278" s="176"/>
      <c r="HX278" s="175"/>
      <c r="IB278" s="176"/>
      <c r="IC278" s="176"/>
      <c r="ID278" s="176"/>
      <c r="IE278" s="176"/>
      <c r="IF278" s="175"/>
      <c r="IJ278" s="176"/>
      <c r="IK278" s="176"/>
      <c r="IL278" s="176"/>
      <c r="IM278" s="176"/>
      <c r="IN278" s="175"/>
      <c r="IR278" s="176"/>
      <c r="IS278" s="176"/>
      <c r="IT278" s="176"/>
      <c r="IU278" s="176"/>
      <c r="IV278" s="175"/>
    </row>
    <row r="279" spans="1:256" x14ac:dyDescent="0.25">
      <c r="A279" s="174">
        <v>907</v>
      </c>
      <c r="B279" s="174" t="s">
        <v>823</v>
      </c>
      <c r="C279" s="175">
        <v>-104051.02</v>
      </c>
      <c r="D279" s="176">
        <v>-194.54</v>
      </c>
      <c r="E279" s="176">
        <v>-2139.23</v>
      </c>
      <c r="F279" s="176">
        <v>-2333.77</v>
      </c>
      <c r="G279" s="176">
        <v>0</v>
      </c>
      <c r="H279" s="175">
        <v>-106384.79</v>
      </c>
      <c r="I279" s="174" t="s">
        <v>2641</v>
      </c>
    </row>
    <row r="280" spans="1:256" x14ac:dyDescent="0.25">
      <c r="A280" s="174">
        <v>916</v>
      </c>
      <c r="B280" s="174" t="s">
        <v>824</v>
      </c>
      <c r="C280" s="175">
        <v>-25789.24</v>
      </c>
      <c r="D280" s="176">
        <v>0</v>
      </c>
      <c r="E280" s="176">
        <v>-530.20000000000005</v>
      </c>
      <c r="F280" s="176">
        <v>-530.20000000000005</v>
      </c>
      <c r="G280" s="176">
        <v>0</v>
      </c>
      <c r="H280" s="175">
        <v>-26319.439999999999</v>
      </c>
      <c r="I280" s="174" t="s">
        <v>2641</v>
      </c>
    </row>
    <row r="281" spans="1:256" x14ac:dyDescent="0.25">
      <c r="A281" s="174">
        <v>918</v>
      </c>
      <c r="B281" s="174" t="s">
        <v>825</v>
      </c>
      <c r="C281" s="175">
        <v>-79916.710000000006</v>
      </c>
      <c r="D281" s="176">
        <v>-405.71</v>
      </c>
      <c r="E281" s="176">
        <v>-1193.8800000000001</v>
      </c>
      <c r="F281" s="176">
        <v>-1599.59</v>
      </c>
      <c r="G281" s="176">
        <v>22823.4</v>
      </c>
      <c r="H281" s="175">
        <v>-58692.9</v>
      </c>
      <c r="I281" s="174" t="s">
        <v>2641</v>
      </c>
    </row>
    <row r="282" spans="1:256" x14ac:dyDescent="0.25">
      <c r="A282" s="174">
        <v>922</v>
      </c>
      <c r="B282" s="174" t="s">
        <v>826</v>
      </c>
      <c r="C282" s="175">
        <v>-148047.07</v>
      </c>
      <c r="D282" s="176">
        <v>-3000</v>
      </c>
      <c r="E282" s="176">
        <v>-3043.75</v>
      </c>
      <c r="F282" s="176">
        <v>-6043.75</v>
      </c>
      <c r="G282" s="176">
        <v>0</v>
      </c>
      <c r="H282" s="175">
        <v>-154090.82</v>
      </c>
      <c r="I282" s="174" t="s">
        <v>2641</v>
      </c>
    </row>
    <row r="283" spans="1:256" x14ac:dyDescent="0.25">
      <c r="A283" s="174">
        <v>926</v>
      </c>
      <c r="B283" s="174" t="s">
        <v>693</v>
      </c>
      <c r="C283" s="175">
        <v>-138255.12</v>
      </c>
      <c r="D283" s="176">
        <v>-3550</v>
      </c>
      <c r="E283" s="176">
        <v>-2867.09</v>
      </c>
      <c r="F283" s="176">
        <v>-6417.09</v>
      </c>
      <c r="G283" s="176">
        <v>0</v>
      </c>
      <c r="H283" s="175">
        <v>-144672.21</v>
      </c>
      <c r="I283" s="174" t="s">
        <v>2641</v>
      </c>
    </row>
    <row r="284" spans="1:256" x14ac:dyDescent="0.25">
      <c r="A284" s="174">
        <v>929</v>
      </c>
      <c r="B284" s="174" t="s">
        <v>827</v>
      </c>
      <c r="C284" s="175">
        <v>-55775.15</v>
      </c>
      <c r="D284" s="176">
        <v>0</v>
      </c>
      <c r="E284" s="176">
        <v>-1146.7</v>
      </c>
      <c r="F284" s="176">
        <v>-1146.7</v>
      </c>
      <c r="G284" s="176">
        <v>0</v>
      </c>
      <c r="H284" s="175">
        <v>-56921.85</v>
      </c>
      <c r="I284" s="174" t="s">
        <v>2641</v>
      </c>
    </row>
    <row r="285" spans="1:256" x14ac:dyDescent="0.25">
      <c r="A285" s="174">
        <v>932</v>
      </c>
      <c r="B285" s="174" t="s">
        <v>828</v>
      </c>
      <c r="C285" s="175">
        <v>-13279.27</v>
      </c>
      <c r="D285" s="176">
        <v>0</v>
      </c>
      <c r="E285" s="176">
        <v>-273</v>
      </c>
      <c r="F285" s="176">
        <v>-273</v>
      </c>
      <c r="G285" s="176">
        <v>0</v>
      </c>
      <c r="H285" s="175">
        <v>-13552.27</v>
      </c>
      <c r="I285" s="174" t="s">
        <v>2641</v>
      </c>
    </row>
    <row r="286" spans="1:256" x14ac:dyDescent="0.25">
      <c r="A286" s="174">
        <v>946</v>
      </c>
      <c r="B286" s="174" t="s">
        <v>829</v>
      </c>
      <c r="C286" s="175">
        <v>-295216.21999999997</v>
      </c>
      <c r="D286" s="176">
        <v>0</v>
      </c>
      <c r="E286" s="176">
        <v>-6069.44</v>
      </c>
      <c r="F286" s="176">
        <v>-6069.44</v>
      </c>
      <c r="G286" s="176">
        <v>0</v>
      </c>
      <c r="H286" s="175">
        <v>-301285.65999999997</v>
      </c>
      <c r="I286" s="174" t="s">
        <v>2641</v>
      </c>
    </row>
    <row r="287" spans="1:256" x14ac:dyDescent="0.25">
      <c r="A287" s="174">
        <v>947</v>
      </c>
      <c r="B287" s="174" t="s">
        <v>830</v>
      </c>
      <c r="C287" s="175">
        <v>-113711.3</v>
      </c>
      <c r="D287" s="176">
        <v>-19000</v>
      </c>
      <c r="E287" s="176">
        <v>-2523.5</v>
      </c>
      <c r="F287" s="176">
        <v>-21523.5</v>
      </c>
      <c r="G287" s="176">
        <v>10412.99</v>
      </c>
      <c r="H287" s="175">
        <v>-124821.81</v>
      </c>
      <c r="I287" s="174" t="s">
        <v>2641</v>
      </c>
    </row>
    <row r="288" spans="1:256" x14ac:dyDescent="0.25">
      <c r="A288" s="174">
        <v>950</v>
      </c>
      <c r="B288" s="174" t="s">
        <v>831</v>
      </c>
      <c r="C288" s="175">
        <v>-14683.63</v>
      </c>
      <c r="D288" s="176">
        <v>0</v>
      </c>
      <c r="E288" s="176">
        <v>-301.89</v>
      </c>
      <c r="F288" s="176">
        <v>-301.89</v>
      </c>
      <c r="G288" s="176">
        <v>0</v>
      </c>
      <c r="H288" s="175">
        <v>-14985.52</v>
      </c>
      <c r="I288" s="174" t="s">
        <v>2641</v>
      </c>
    </row>
    <row r="289" spans="1:9" x14ac:dyDescent="0.25">
      <c r="A289" s="174">
        <v>952</v>
      </c>
      <c r="B289" s="174" t="s">
        <v>832</v>
      </c>
      <c r="C289" s="175">
        <v>-44349.38</v>
      </c>
      <c r="D289" s="176">
        <v>0</v>
      </c>
      <c r="E289" s="176">
        <v>-256.24</v>
      </c>
      <c r="F289" s="176">
        <v>-256.24</v>
      </c>
      <c r="G289" s="176">
        <v>37500</v>
      </c>
      <c r="H289" s="175">
        <v>-7105.62</v>
      </c>
      <c r="I289" s="174" t="s">
        <v>2641</v>
      </c>
    </row>
    <row r="290" spans="1:9" x14ac:dyDescent="0.25">
      <c r="A290" s="174">
        <v>954</v>
      </c>
      <c r="B290" s="174" t="s">
        <v>833</v>
      </c>
      <c r="C290" s="175">
        <v>-1482.09</v>
      </c>
      <c r="D290" s="176">
        <v>0</v>
      </c>
      <c r="E290" s="176">
        <v>-30.46</v>
      </c>
      <c r="F290" s="176">
        <v>-30.46</v>
      </c>
      <c r="G290" s="176">
        <v>0</v>
      </c>
      <c r="H290" s="175">
        <v>-1512.55</v>
      </c>
      <c r="I290" s="174" t="s">
        <v>2641</v>
      </c>
    </row>
    <row r="291" spans="1:9" x14ac:dyDescent="0.25">
      <c r="A291" s="174">
        <v>955</v>
      </c>
      <c r="B291" s="174" t="s">
        <v>834</v>
      </c>
      <c r="C291" s="175">
        <v>-58406.67</v>
      </c>
      <c r="D291" s="176">
        <v>-486.75</v>
      </c>
      <c r="E291" s="176">
        <v>-1208.69</v>
      </c>
      <c r="F291" s="176">
        <v>-1695.44</v>
      </c>
      <c r="G291" s="176">
        <v>4916.3999999999996</v>
      </c>
      <c r="H291" s="175">
        <v>-55185.71</v>
      </c>
      <c r="I291" s="174" t="s">
        <v>2641</v>
      </c>
    </row>
    <row r="292" spans="1:9" x14ac:dyDescent="0.25">
      <c r="A292" s="174">
        <v>956</v>
      </c>
      <c r="B292" s="174" t="s">
        <v>835</v>
      </c>
      <c r="C292" s="175">
        <v>-44201.95</v>
      </c>
      <c r="D292" s="176">
        <v>0</v>
      </c>
      <c r="E292" s="176">
        <v>-908.74</v>
      </c>
      <c r="F292" s="176">
        <v>-908.74</v>
      </c>
      <c r="G292" s="176">
        <v>0</v>
      </c>
      <c r="H292" s="175">
        <v>-45110.69</v>
      </c>
      <c r="I292" s="174" t="s">
        <v>2641</v>
      </c>
    </row>
    <row r="293" spans="1:9" x14ac:dyDescent="0.25">
      <c r="A293" s="174">
        <v>957</v>
      </c>
      <c r="B293" s="174" t="s">
        <v>836</v>
      </c>
      <c r="C293" s="175">
        <v>-52278.85</v>
      </c>
      <c r="D293" s="176">
        <v>0</v>
      </c>
      <c r="E293" s="176">
        <v>-1074.8399999999999</v>
      </c>
      <c r="F293" s="176">
        <v>-1074.8399999999999</v>
      </c>
      <c r="G293" s="176">
        <v>2428.96</v>
      </c>
      <c r="H293" s="175">
        <v>-50924.73</v>
      </c>
      <c r="I293" s="174" t="s">
        <v>2641</v>
      </c>
    </row>
    <row r="294" spans="1:9" x14ac:dyDescent="0.25">
      <c r="A294" s="174">
        <v>958</v>
      </c>
      <c r="B294" s="174" t="s">
        <v>837</v>
      </c>
      <c r="C294" s="175">
        <v>-30381.75</v>
      </c>
      <c r="D294" s="176">
        <v>0</v>
      </c>
      <c r="E294" s="176">
        <v>-624.63</v>
      </c>
      <c r="F294" s="176">
        <v>-624.63</v>
      </c>
      <c r="G294" s="176">
        <v>0</v>
      </c>
      <c r="H294" s="175">
        <v>-31006.38</v>
      </c>
      <c r="I294" s="174" t="s">
        <v>2641</v>
      </c>
    </row>
    <row r="295" spans="1:9" x14ac:dyDescent="0.25">
      <c r="A295" s="174">
        <v>964</v>
      </c>
      <c r="B295" s="174" t="s">
        <v>838</v>
      </c>
      <c r="C295" s="175">
        <v>-40049.43</v>
      </c>
      <c r="D295" s="176">
        <v>-12220.88</v>
      </c>
      <c r="E295" s="176">
        <v>-823.39</v>
      </c>
      <c r="F295" s="176">
        <v>-13044.27</v>
      </c>
      <c r="G295" s="176">
        <v>0</v>
      </c>
      <c r="H295" s="175">
        <v>-53093.7</v>
      </c>
      <c r="I295" s="174" t="s">
        <v>2641</v>
      </c>
    </row>
    <row r="296" spans="1:9" x14ac:dyDescent="0.25">
      <c r="A296" s="174">
        <v>970</v>
      </c>
      <c r="B296" s="174" t="s">
        <v>694</v>
      </c>
      <c r="C296" s="175">
        <v>-44165.51</v>
      </c>
      <c r="D296" s="176">
        <v>-6946.68</v>
      </c>
      <c r="E296" s="176">
        <v>-942.09</v>
      </c>
      <c r="F296" s="176">
        <v>-7888.77</v>
      </c>
      <c r="G296" s="176">
        <v>0</v>
      </c>
      <c r="H296" s="175">
        <v>-52054.28</v>
      </c>
      <c r="I296" s="174" t="s">
        <v>2641</v>
      </c>
    </row>
    <row r="297" spans="1:9" x14ac:dyDescent="0.25">
      <c r="A297" s="174">
        <v>980</v>
      </c>
      <c r="B297" s="174" t="s">
        <v>695</v>
      </c>
      <c r="C297" s="175">
        <v>-58171.62</v>
      </c>
      <c r="D297" s="176">
        <v>-121.62</v>
      </c>
      <c r="E297" s="176">
        <v>-1188.8499999999999</v>
      </c>
      <c r="F297" s="176">
        <v>-1310.47</v>
      </c>
      <c r="G297" s="176">
        <v>529.20000000000005</v>
      </c>
      <c r="H297" s="175">
        <v>-58952.89</v>
      </c>
      <c r="I297" s="174" t="s">
        <v>2641</v>
      </c>
    </row>
    <row r="298" spans="1:9" x14ac:dyDescent="0.25">
      <c r="A298" s="174">
        <v>981</v>
      </c>
      <c r="B298" s="174" t="s">
        <v>839</v>
      </c>
      <c r="C298" s="175">
        <v>-3484.39</v>
      </c>
      <c r="D298" s="176">
        <v>0</v>
      </c>
      <c r="E298" s="176">
        <v>-2864.63</v>
      </c>
      <c r="F298" s="176">
        <v>-2864.63</v>
      </c>
      <c r="G298" s="176">
        <v>0</v>
      </c>
      <c r="H298" s="175">
        <v>-6349.02</v>
      </c>
      <c r="I298" s="174" t="s">
        <v>2641</v>
      </c>
    </row>
    <row r="299" spans="1:9" x14ac:dyDescent="0.25">
      <c r="A299" s="174">
        <v>982</v>
      </c>
      <c r="B299" s="174" t="s">
        <v>840</v>
      </c>
      <c r="C299" s="175">
        <v>-166655.26</v>
      </c>
      <c r="D299" s="176">
        <v>-15000</v>
      </c>
      <c r="E299" s="176">
        <v>-3426.32</v>
      </c>
      <c r="F299" s="176">
        <v>-18426.32</v>
      </c>
      <c r="G299" s="176">
        <v>0</v>
      </c>
      <c r="H299" s="175">
        <v>-185081.58</v>
      </c>
      <c r="I299" s="174" t="s">
        <v>2641</v>
      </c>
    </row>
    <row r="300" spans="1:9" x14ac:dyDescent="0.25">
      <c r="A300" s="174">
        <v>985</v>
      </c>
      <c r="B300" s="174" t="s">
        <v>696</v>
      </c>
      <c r="C300" s="175">
        <v>-129982.85</v>
      </c>
      <c r="D300" s="176">
        <v>0</v>
      </c>
      <c r="E300" s="176">
        <v>-2672.35</v>
      </c>
      <c r="F300" s="176">
        <v>-2672.35</v>
      </c>
      <c r="G300" s="176">
        <v>0</v>
      </c>
      <c r="H300" s="175">
        <v>-132655.20000000001</v>
      </c>
      <c r="I300" s="174" t="s">
        <v>2641</v>
      </c>
    </row>
    <row r="301" spans="1:9" x14ac:dyDescent="0.25">
      <c r="A301" s="174">
        <v>994</v>
      </c>
      <c r="B301" s="174" t="s">
        <v>594</v>
      </c>
      <c r="C301" s="175">
        <v>-18077.759999999998</v>
      </c>
      <c r="D301" s="176">
        <v>-3000</v>
      </c>
      <c r="E301" s="176">
        <v>-371.66</v>
      </c>
      <c r="F301" s="176">
        <v>-3371.66</v>
      </c>
      <c r="G301" s="176">
        <v>559</v>
      </c>
      <c r="H301" s="175">
        <v>-20890.419999999998</v>
      </c>
      <c r="I301" s="174" t="s">
        <v>2641</v>
      </c>
    </row>
    <row r="302" spans="1:9" x14ac:dyDescent="0.25">
      <c r="A302" s="174">
        <v>4601</v>
      </c>
      <c r="B302" s="174" t="s">
        <v>841</v>
      </c>
      <c r="C302" s="175">
        <v>-45265.440000000002</v>
      </c>
      <c r="D302" s="176">
        <v>-167.14</v>
      </c>
      <c r="E302" s="176">
        <v>-930.46</v>
      </c>
      <c r="F302" s="176">
        <v>-1097.5999999999999</v>
      </c>
      <c r="G302" s="176">
        <v>35</v>
      </c>
      <c r="H302" s="175">
        <v>-46328.04</v>
      </c>
      <c r="I302" s="174" t="s">
        <v>2641</v>
      </c>
    </row>
    <row r="303" spans="1:9" x14ac:dyDescent="0.25">
      <c r="A303" s="174">
        <v>4602</v>
      </c>
      <c r="B303" s="174" t="s">
        <v>842</v>
      </c>
      <c r="C303" s="175">
        <v>-111584.48</v>
      </c>
      <c r="D303" s="176">
        <v>-4975</v>
      </c>
      <c r="E303" s="176">
        <v>-2308.54</v>
      </c>
      <c r="F303" s="176">
        <v>-7283.54</v>
      </c>
      <c r="G303" s="176">
        <v>-24.96</v>
      </c>
      <c r="H303" s="175">
        <v>-118892.98</v>
      </c>
      <c r="I303" s="174" t="s">
        <v>2641</v>
      </c>
    </row>
    <row r="304" spans="1:9" x14ac:dyDescent="0.25">
      <c r="A304" s="174">
        <v>4605</v>
      </c>
      <c r="B304" s="174" t="s">
        <v>843</v>
      </c>
      <c r="C304" s="175">
        <v>-24412.29</v>
      </c>
      <c r="D304" s="176">
        <v>565.51</v>
      </c>
      <c r="E304" s="176">
        <v>-551.36</v>
      </c>
      <c r="F304" s="176">
        <v>14.15</v>
      </c>
      <c r="G304" s="176">
        <v>4344.08</v>
      </c>
      <c r="H304" s="175">
        <v>-20054.060000000001</v>
      </c>
      <c r="I304" s="174" t="s">
        <v>2641</v>
      </c>
    </row>
    <row r="305" spans="1:9" x14ac:dyDescent="0.25">
      <c r="A305" s="174">
        <v>4607</v>
      </c>
      <c r="B305" s="174" t="s">
        <v>844</v>
      </c>
      <c r="C305" s="175">
        <v>-41678.6</v>
      </c>
      <c r="D305" s="176">
        <v>-90767.84</v>
      </c>
      <c r="E305" s="176">
        <v>-1814.43</v>
      </c>
      <c r="F305" s="176">
        <v>-92582.27</v>
      </c>
      <c r="G305" s="176">
        <v>8010</v>
      </c>
      <c r="H305" s="175">
        <v>-126250.87</v>
      </c>
      <c r="I305" s="174" t="s">
        <v>2641</v>
      </c>
    </row>
    <row r="306" spans="1:9" x14ac:dyDescent="0.25">
      <c r="A306" s="174">
        <v>4610</v>
      </c>
      <c r="B306" s="174" t="s">
        <v>845</v>
      </c>
      <c r="C306" s="175">
        <v>-523953.93</v>
      </c>
      <c r="D306" s="176">
        <v>-56435.199999999997</v>
      </c>
      <c r="E306" s="176">
        <v>-2313.7399999999998</v>
      </c>
      <c r="F306" s="176">
        <v>-58748.94</v>
      </c>
      <c r="G306" s="176">
        <v>24853.599999999999</v>
      </c>
      <c r="H306" s="175">
        <v>-557849.27</v>
      </c>
      <c r="I306" s="174" t="s">
        <v>2641</v>
      </c>
    </row>
    <row r="307" spans="1:9" x14ac:dyDescent="0.25">
      <c r="A307" s="174">
        <v>4616</v>
      </c>
      <c r="B307" s="174" t="s">
        <v>846</v>
      </c>
      <c r="C307" s="175">
        <v>41720</v>
      </c>
      <c r="D307" s="176">
        <v>-13506.94</v>
      </c>
      <c r="E307" s="176">
        <v>0</v>
      </c>
      <c r="F307" s="176">
        <v>-13506.94</v>
      </c>
      <c r="G307" s="176">
        <v>19920.22</v>
      </c>
      <c r="H307" s="175">
        <v>48133.279999999999</v>
      </c>
      <c r="I307" s="174" t="s">
        <v>2641</v>
      </c>
    </row>
    <row r="308" spans="1:9" x14ac:dyDescent="0.25">
      <c r="A308" s="174">
        <v>4619</v>
      </c>
      <c r="B308" s="174" t="s">
        <v>847</v>
      </c>
      <c r="C308" s="175">
        <v>-170451.86</v>
      </c>
      <c r="D308" s="176">
        <v>-467.2</v>
      </c>
      <c r="E308" s="176">
        <v>-3514.08</v>
      </c>
      <c r="F308" s="176">
        <v>-3981.28</v>
      </c>
      <c r="G308" s="176">
        <v>0</v>
      </c>
      <c r="H308" s="175">
        <v>-174433.14</v>
      </c>
      <c r="I308" s="174" t="s">
        <v>2641</v>
      </c>
    </row>
    <row r="309" spans="1:9" x14ac:dyDescent="0.25">
      <c r="A309" s="174">
        <v>4622</v>
      </c>
      <c r="B309" s="174" t="s">
        <v>672</v>
      </c>
      <c r="C309" s="175">
        <v>0</v>
      </c>
      <c r="D309" s="176">
        <v>-6752.52</v>
      </c>
      <c r="E309" s="176">
        <v>-2.82</v>
      </c>
      <c r="F309" s="176">
        <v>-6755.34</v>
      </c>
      <c r="G309" s="176">
        <v>1418.83</v>
      </c>
      <c r="H309" s="175">
        <v>-5336.51</v>
      </c>
      <c r="I309" s="174" t="s">
        <v>2641</v>
      </c>
    </row>
    <row r="310" spans="1:9" x14ac:dyDescent="0.25">
      <c r="A310" s="174">
        <v>4623</v>
      </c>
      <c r="B310" s="174" t="s">
        <v>673</v>
      </c>
      <c r="C310" s="175">
        <v>-30528.97</v>
      </c>
      <c r="D310" s="176">
        <v>-2100</v>
      </c>
      <c r="E310" s="176">
        <v>-639.35</v>
      </c>
      <c r="F310" s="176">
        <v>-2739.35</v>
      </c>
      <c r="G310" s="176">
        <v>0</v>
      </c>
      <c r="H310" s="175">
        <v>-33268.32</v>
      </c>
      <c r="I310" s="174" t="s">
        <v>2641</v>
      </c>
    </row>
    <row r="311" spans="1:9" x14ac:dyDescent="0.25">
      <c r="A311" s="174">
        <v>4633</v>
      </c>
      <c r="B311" s="174" t="s">
        <v>848</v>
      </c>
      <c r="C311" s="175">
        <v>-218375.13</v>
      </c>
      <c r="D311" s="176">
        <v>-7288.04</v>
      </c>
      <c r="E311" s="176">
        <v>-4490.76</v>
      </c>
      <c r="F311" s="176">
        <v>-11778.8</v>
      </c>
      <c r="G311" s="176">
        <v>0</v>
      </c>
      <c r="H311" s="175">
        <v>-230153.93</v>
      </c>
      <c r="I311" s="174" t="s">
        <v>2641</v>
      </c>
    </row>
    <row r="312" spans="1:9" x14ac:dyDescent="0.25">
      <c r="A312" s="174">
        <v>4635</v>
      </c>
      <c r="B312" s="174" t="s">
        <v>674</v>
      </c>
      <c r="C312" s="175">
        <v>37106.5</v>
      </c>
      <c r="D312" s="176">
        <v>-141286.68</v>
      </c>
      <c r="E312" s="176">
        <v>0</v>
      </c>
      <c r="F312" s="176">
        <v>-141286.68</v>
      </c>
      <c r="G312" s="176">
        <v>93092.06</v>
      </c>
      <c r="H312" s="175">
        <v>-11088.12</v>
      </c>
      <c r="I312" s="174" t="s">
        <v>2641</v>
      </c>
    </row>
    <row r="313" spans="1:9" x14ac:dyDescent="0.25">
      <c r="A313" s="174">
        <v>4639</v>
      </c>
      <c r="B313" s="174" t="s">
        <v>849</v>
      </c>
      <c r="C313" s="175">
        <v>-52837.91</v>
      </c>
      <c r="D313" s="176">
        <v>0</v>
      </c>
      <c r="E313" s="176">
        <v>-1086.31</v>
      </c>
      <c r="F313" s="176">
        <v>-1086.31</v>
      </c>
      <c r="G313" s="176">
        <v>0</v>
      </c>
      <c r="H313" s="175">
        <v>-53924.22</v>
      </c>
      <c r="I313" s="174" t="s">
        <v>2641</v>
      </c>
    </row>
    <row r="314" spans="1:9" x14ac:dyDescent="0.25">
      <c r="A314" s="174">
        <v>4644</v>
      </c>
      <c r="B314" s="174" t="s">
        <v>850</v>
      </c>
      <c r="C314" s="175">
        <v>-2830.42</v>
      </c>
      <c r="D314" s="176">
        <v>0</v>
      </c>
      <c r="E314" s="176">
        <v>-58.21</v>
      </c>
      <c r="F314" s="176">
        <v>-58.21</v>
      </c>
      <c r="G314" s="176">
        <v>0</v>
      </c>
      <c r="H314" s="175">
        <v>-2888.63</v>
      </c>
      <c r="I314" s="174" t="s">
        <v>2641</v>
      </c>
    </row>
    <row r="315" spans="1:9" x14ac:dyDescent="0.25">
      <c r="A315" s="174">
        <v>4648</v>
      </c>
      <c r="B315" s="174" t="s">
        <v>851</v>
      </c>
      <c r="C315" s="175">
        <v>-9151.9599999999991</v>
      </c>
      <c r="D315" s="176">
        <v>0</v>
      </c>
      <c r="E315" s="176">
        <v>-188.17</v>
      </c>
      <c r="F315" s="176">
        <v>-188.17</v>
      </c>
      <c r="G315" s="176">
        <v>0</v>
      </c>
      <c r="H315" s="175">
        <v>-9340.1299999999992</v>
      </c>
      <c r="I315" s="174" t="s">
        <v>2641</v>
      </c>
    </row>
    <row r="316" spans="1:9" x14ac:dyDescent="0.25">
      <c r="A316" s="174">
        <v>4649</v>
      </c>
      <c r="B316" s="174" t="s">
        <v>852</v>
      </c>
      <c r="C316" s="175">
        <v>-33725.01</v>
      </c>
      <c r="D316" s="176">
        <v>0</v>
      </c>
      <c r="E316" s="176">
        <v>-693.37</v>
      </c>
      <c r="F316" s="176">
        <v>-693.37</v>
      </c>
      <c r="G316" s="176">
        <v>0</v>
      </c>
      <c r="H316" s="175">
        <v>-34418.379999999997</v>
      </c>
      <c r="I316" s="174" t="s">
        <v>2641</v>
      </c>
    </row>
    <row r="317" spans="1:9" x14ac:dyDescent="0.25">
      <c r="A317" s="174">
        <v>4651</v>
      </c>
      <c r="B317" s="174" t="s">
        <v>675</v>
      </c>
      <c r="C317" s="175">
        <v>-339351.96</v>
      </c>
      <c r="D317" s="176">
        <v>0</v>
      </c>
      <c r="E317" s="176">
        <v>-18627.18</v>
      </c>
      <c r="F317" s="176">
        <v>-18627.18</v>
      </c>
      <c r="G317" s="176">
        <v>0</v>
      </c>
      <c r="H317" s="175">
        <v>-357979.14</v>
      </c>
      <c r="I317" s="174" t="s">
        <v>2641</v>
      </c>
    </row>
    <row r="318" spans="1:9" x14ac:dyDescent="0.25">
      <c r="A318" s="174">
        <v>4652</v>
      </c>
      <c r="B318" s="174" t="s">
        <v>853</v>
      </c>
      <c r="C318" s="175">
        <v>-1356.43</v>
      </c>
      <c r="D318" s="176">
        <v>0</v>
      </c>
      <c r="E318" s="176">
        <v>-27.88</v>
      </c>
      <c r="F318" s="176">
        <v>-27.88</v>
      </c>
      <c r="G318" s="176">
        <v>0</v>
      </c>
      <c r="H318" s="175">
        <v>-1384.31</v>
      </c>
      <c r="I318" s="174" t="s">
        <v>2641</v>
      </c>
    </row>
    <row r="319" spans="1:9" x14ac:dyDescent="0.25">
      <c r="A319" s="174">
        <v>4653</v>
      </c>
      <c r="B319" s="174" t="s">
        <v>676</v>
      </c>
      <c r="C319" s="175">
        <v>-161297.89000000001</v>
      </c>
      <c r="D319" s="176">
        <v>-97.14</v>
      </c>
      <c r="E319" s="176">
        <v>-1945.25</v>
      </c>
      <c r="F319" s="176">
        <v>-2042.39</v>
      </c>
      <c r="G319" s="176">
        <v>74189</v>
      </c>
      <c r="H319" s="175">
        <v>-89151.28</v>
      </c>
      <c r="I319" s="174" t="s">
        <v>2641</v>
      </c>
    </row>
    <row r="320" spans="1:9" x14ac:dyDescent="0.25">
      <c r="A320" s="174">
        <v>4654</v>
      </c>
      <c r="B320" s="174" t="s">
        <v>677</v>
      </c>
      <c r="C320" s="175">
        <v>-13345.28</v>
      </c>
      <c r="D320" s="176">
        <v>0</v>
      </c>
      <c r="E320" s="176">
        <v>-2361.06</v>
      </c>
      <c r="F320" s="176">
        <v>-2361.06</v>
      </c>
      <c r="G320" s="176">
        <v>0</v>
      </c>
      <c r="H320" s="175">
        <v>-15706.34</v>
      </c>
      <c r="I320" s="174" t="s">
        <v>2641</v>
      </c>
    </row>
    <row r="321" spans="1:9" x14ac:dyDescent="0.25">
      <c r="A321" s="174">
        <v>4655</v>
      </c>
      <c r="B321" s="174" t="s">
        <v>678</v>
      </c>
      <c r="C321" s="175">
        <v>-115728.31</v>
      </c>
      <c r="D321" s="176">
        <v>-151500</v>
      </c>
      <c r="E321" s="176">
        <v>-5510.71</v>
      </c>
      <c r="F321" s="176">
        <v>-157010.71</v>
      </c>
      <c r="G321" s="176">
        <v>176000</v>
      </c>
      <c r="H321" s="175">
        <v>-96739.02</v>
      </c>
      <c r="I321" s="174" t="s">
        <v>2641</v>
      </c>
    </row>
    <row r="322" spans="1:9" x14ac:dyDescent="0.25">
      <c r="A322" s="174">
        <v>4656</v>
      </c>
      <c r="B322" s="174" t="s">
        <v>2612</v>
      </c>
      <c r="C322" s="175">
        <v>-75658.95</v>
      </c>
      <c r="D322" s="176">
        <v>0</v>
      </c>
      <c r="E322" s="176">
        <v>-3149.65</v>
      </c>
      <c r="F322" s="176">
        <v>-3149.65</v>
      </c>
      <c r="G322" s="176">
        <v>0</v>
      </c>
      <c r="H322" s="175">
        <v>-78808.600000000006</v>
      </c>
      <c r="I322" s="174" t="s">
        <v>2641</v>
      </c>
    </row>
    <row r="323" spans="1:9" x14ac:dyDescent="0.25">
      <c r="A323" s="174">
        <v>4657</v>
      </c>
      <c r="B323" s="174" t="s">
        <v>680</v>
      </c>
      <c r="C323" s="175">
        <v>0</v>
      </c>
      <c r="D323" s="176">
        <v>0</v>
      </c>
      <c r="E323" s="176">
        <v>-9446.86</v>
      </c>
      <c r="F323" s="176">
        <v>-9446.86</v>
      </c>
      <c r="G323" s="176">
        <v>3721.45</v>
      </c>
      <c r="H323" s="175">
        <v>-5725.41</v>
      </c>
      <c r="I323" s="174" t="s">
        <v>2641</v>
      </c>
    </row>
    <row r="324" spans="1:9" x14ac:dyDescent="0.25">
      <c r="A324" s="174">
        <v>4658</v>
      </c>
      <c r="B324" s="174" t="s">
        <v>345</v>
      </c>
      <c r="C324" s="175">
        <v>-45960.63</v>
      </c>
      <c r="D324" s="176">
        <v>-130</v>
      </c>
      <c r="E324" s="176">
        <v>-4723.17</v>
      </c>
      <c r="F324" s="176">
        <v>-4853.17</v>
      </c>
      <c r="G324" s="176">
        <v>2121.54</v>
      </c>
      <c r="H324" s="175">
        <v>-48692.26</v>
      </c>
      <c r="I324" s="174" t="s">
        <v>2641</v>
      </c>
    </row>
    <row r="325" spans="1:9" x14ac:dyDescent="0.25">
      <c r="A325" s="174">
        <v>4660</v>
      </c>
      <c r="B325" s="174" t="s">
        <v>854</v>
      </c>
      <c r="C325" s="175">
        <v>-14797.6</v>
      </c>
      <c r="D325" s="176">
        <v>0</v>
      </c>
      <c r="E325" s="176">
        <v>-1341.14</v>
      </c>
      <c r="F325" s="176">
        <v>-1341.14</v>
      </c>
      <c r="G325" s="176">
        <v>0</v>
      </c>
      <c r="H325" s="175">
        <v>-16138.74</v>
      </c>
      <c r="I325" s="174" t="s">
        <v>2641</v>
      </c>
    </row>
    <row r="326" spans="1:9" x14ac:dyDescent="0.25">
      <c r="A326" s="174">
        <v>4661</v>
      </c>
      <c r="B326" s="174" t="s">
        <v>855</v>
      </c>
      <c r="C326" s="175">
        <v>-16617.93</v>
      </c>
      <c r="D326" s="176">
        <v>0</v>
      </c>
      <c r="E326" s="176">
        <v>-1078.27</v>
      </c>
      <c r="F326" s="176">
        <v>-1078.27</v>
      </c>
      <c r="G326" s="176">
        <v>0</v>
      </c>
      <c r="H326" s="175">
        <v>-17696.2</v>
      </c>
      <c r="I326" s="174" t="s">
        <v>2641</v>
      </c>
    </row>
    <row r="327" spans="1:9" x14ac:dyDescent="0.25">
      <c r="A327" s="174">
        <v>4663</v>
      </c>
      <c r="B327" s="174" t="s">
        <v>681</v>
      </c>
      <c r="C327" s="175">
        <v>-565596.99</v>
      </c>
      <c r="D327" s="176">
        <v>0</v>
      </c>
      <c r="E327" s="176">
        <v>0</v>
      </c>
      <c r="F327" s="176">
        <v>0</v>
      </c>
      <c r="G327" s="176">
        <v>0</v>
      </c>
      <c r="H327" s="175">
        <v>-565596.99</v>
      </c>
      <c r="I327" s="174" t="s">
        <v>2641</v>
      </c>
    </row>
    <row r="328" spans="1:9" x14ac:dyDescent="0.25">
      <c r="A328" s="174">
        <v>4664</v>
      </c>
      <c r="B328" s="174" t="s">
        <v>354</v>
      </c>
      <c r="C328" s="175">
        <v>-117485.63</v>
      </c>
      <c r="D328" s="176">
        <v>0</v>
      </c>
      <c r="E328" s="176">
        <v>0</v>
      </c>
      <c r="F328" s="176">
        <v>0</v>
      </c>
      <c r="G328" s="176">
        <v>71200</v>
      </c>
      <c r="H328" s="175">
        <v>-46285.63</v>
      </c>
      <c r="I328" s="174" t="s">
        <v>2641</v>
      </c>
    </row>
    <row r="329" spans="1:9" x14ac:dyDescent="0.25">
      <c r="A329" s="174">
        <v>4665</v>
      </c>
      <c r="B329" s="174" t="s">
        <v>682</v>
      </c>
      <c r="C329" s="175">
        <v>-41658</v>
      </c>
      <c r="D329" s="176">
        <v>0</v>
      </c>
      <c r="E329" s="176">
        <v>0</v>
      </c>
      <c r="F329" s="176">
        <v>0</v>
      </c>
      <c r="G329" s="176">
        <v>0</v>
      </c>
      <c r="H329" s="175">
        <v>-41658</v>
      </c>
      <c r="I329" s="174" t="s">
        <v>2641</v>
      </c>
    </row>
    <row r="330" spans="1:9" x14ac:dyDescent="0.25">
      <c r="A330" s="174">
        <v>4666</v>
      </c>
      <c r="B330" s="174" t="s">
        <v>672</v>
      </c>
      <c r="C330" s="175">
        <v>-3535200.13</v>
      </c>
      <c r="D330" s="176">
        <v>33302</v>
      </c>
      <c r="E330" s="176">
        <v>0</v>
      </c>
      <c r="F330" s="176">
        <v>33302</v>
      </c>
      <c r="G330" s="176">
        <v>3352.73</v>
      </c>
      <c r="H330" s="175">
        <v>-3498545.4</v>
      </c>
      <c r="I330" s="174" t="s">
        <v>2641</v>
      </c>
    </row>
    <row r="331" spans="1:9" x14ac:dyDescent="0.25">
      <c r="A331" s="174">
        <v>4668</v>
      </c>
      <c r="B331" s="174" t="s">
        <v>2613</v>
      </c>
      <c r="C331" s="175">
        <v>-80127.199999999997</v>
      </c>
      <c r="D331" s="176">
        <v>0</v>
      </c>
      <c r="E331" s="176">
        <v>0</v>
      </c>
      <c r="F331" s="176">
        <v>0</v>
      </c>
      <c r="G331" s="176">
        <v>16000</v>
      </c>
      <c r="H331" s="175">
        <v>-64127.199999999997</v>
      </c>
      <c r="I331" s="174" t="s">
        <v>2641</v>
      </c>
    </row>
    <row r="332" spans="1:9" x14ac:dyDescent="0.25">
      <c r="A332" s="174">
        <v>4669</v>
      </c>
      <c r="B332" s="174" t="s">
        <v>857</v>
      </c>
      <c r="C332" s="175">
        <v>-88371.72</v>
      </c>
      <c r="D332" s="176">
        <v>0</v>
      </c>
      <c r="E332" s="176">
        <v>0</v>
      </c>
      <c r="F332" s="176">
        <v>0</v>
      </c>
      <c r="G332" s="176">
        <v>0</v>
      </c>
      <c r="H332" s="175">
        <v>-88371.72</v>
      </c>
      <c r="I332" s="174" t="s">
        <v>2641</v>
      </c>
    </row>
    <row r="333" spans="1:9" x14ac:dyDescent="0.25">
      <c r="A333" s="174">
        <v>4670</v>
      </c>
      <c r="B333" s="174" t="s">
        <v>858</v>
      </c>
      <c r="C333" s="175">
        <v>-11816.24</v>
      </c>
      <c r="D333" s="176">
        <v>0</v>
      </c>
      <c r="E333" s="176">
        <v>0</v>
      </c>
      <c r="F333" s="176">
        <v>0</v>
      </c>
      <c r="G333" s="176">
        <v>0</v>
      </c>
      <c r="H333" s="175">
        <v>-11816.24</v>
      </c>
      <c r="I333" s="174" t="s">
        <v>2641</v>
      </c>
    </row>
    <row r="334" spans="1:9" x14ac:dyDescent="0.25">
      <c r="A334" s="174">
        <v>4671</v>
      </c>
      <c r="B334" s="174" t="s">
        <v>859</v>
      </c>
      <c r="C334" s="175">
        <v>-180967.94</v>
      </c>
      <c r="D334" s="176">
        <v>0</v>
      </c>
      <c r="E334" s="176">
        <v>0</v>
      </c>
      <c r="F334" s="176">
        <v>0</v>
      </c>
      <c r="G334" s="176">
        <v>9500</v>
      </c>
      <c r="H334" s="175">
        <v>-171467.94</v>
      </c>
      <c r="I334" s="174" t="s">
        <v>2641</v>
      </c>
    </row>
    <row r="335" spans="1:9" x14ac:dyDescent="0.25">
      <c r="A335" s="174">
        <v>4672</v>
      </c>
      <c r="B335" s="174" t="s">
        <v>860</v>
      </c>
      <c r="C335" s="175">
        <v>-90176.76</v>
      </c>
      <c r="D335" s="176">
        <v>-2000</v>
      </c>
      <c r="E335" s="176">
        <v>0</v>
      </c>
      <c r="F335" s="176">
        <v>-2000</v>
      </c>
      <c r="G335" s="176">
        <v>0</v>
      </c>
      <c r="H335" s="175">
        <v>-92176.76</v>
      </c>
      <c r="I335" s="174" t="s">
        <v>2641</v>
      </c>
    </row>
    <row r="336" spans="1:9" x14ac:dyDescent="0.25">
      <c r="A336" s="174">
        <v>4673</v>
      </c>
      <c r="B336" s="174" t="s">
        <v>861</v>
      </c>
      <c r="C336" s="175">
        <v>-28189.23</v>
      </c>
      <c r="D336" s="176">
        <v>0</v>
      </c>
      <c r="E336" s="176">
        <v>0</v>
      </c>
      <c r="F336" s="176">
        <v>0</v>
      </c>
      <c r="G336" s="176">
        <v>0</v>
      </c>
      <c r="H336" s="175">
        <v>-28189.23</v>
      </c>
      <c r="I336" s="174" t="s">
        <v>2641</v>
      </c>
    </row>
    <row r="337" spans="1:9" x14ac:dyDescent="0.25">
      <c r="A337" s="174">
        <v>4675</v>
      </c>
      <c r="B337" s="174" t="s">
        <v>862</v>
      </c>
      <c r="C337" s="175">
        <v>-6409.04</v>
      </c>
      <c r="D337" s="176">
        <v>1800</v>
      </c>
      <c r="E337" s="176">
        <v>-131.76</v>
      </c>
      <c r="F337" s="176">
        <v>1668.24</v>
      </c>
      <c r="G337" s="176">
        <v>0</v>
      </c>
      <c r="H337" s="175">
        <v>-4740.8</v>
      </c>
      <c r="I337" s="174" t="s">
        <v>2641</v>
      </c>
    </row>
    <row r="338" spans="1:9" x14ac:dyDescent="0.25">
      <c r="A338" s="174">
        <v>4676</v>
      </c>
      <c r="B338" s="174" t="s">
        <v>863</v>
      </c>
      <c r="C338" s="175">
        <v>-11055.21</v>
      </c>
      <c r="D338" s="176">
        <v>0</v>
      </c>
      <c r="E338" s="176">
        <v>-227.29</v>
      </c>
      <c r="F338" s="176">
        <v>-227.29</v>
      </c>
      <c r="G338" s="176">
        <v>0</v>
      </c>
      <c r="H338" s="175">
        <v>-11282.5</v>
      </c>
      <c r="I338" s="174" t="s">
        <v>2641</v>
      </c>
    </row>
    <row r="339" spans="1:9" x14ac:dyDescent="0.25">
      <c r="A339" s="174">
        <v>4677</v>
      </c>
      <c r="B339" s="174" t="s">
        <v>864</v>
      </c>
      <c r="C339" s="175">
        <v>-462599.29</v>
      </c>
      <c r="D339" s="176">
        <v>0</v>
      </c>
      <c r="E339" s="176">
        <v>-106035.34</v>
      </c>
      <c r="F339" s="176">
        <v>-106035.34</v>
      </c>
      <c r="G339" s="176">
        <v>0</v>
      </c>
      <c r="H339" s="175">
        <v>-568634.63</v>
      </c>
      <c r="I339" s="174" t="s">
        <v>2641</v>
      </c>
    </row>
    <row r="340" spans="1:9" x14ac:dyDescent="0.25">
      <c r="A340" s="174">
        <v>4678</v>
      </c>
      <c r="B340" s="174" t="s">
        <v>865</v>
      </c>
      <c r="C340" s="175">
        <v>-28894.47</v>
      </c>
      <c r="D340" s="176">
        <v>-7936</v>
      </c>
      <c r="E340" s="176">
        <v>-594.76</v>
      </c>
      <c r="F340" s="176">
        <v>-8530.76</v>
      </c>
      <c r="G340" s="176">
        <v>2238.4299999999998</v>
      </c>
      <c r="H340" s="175">
        <v>-35186.800000000003</v>
      </c>
      <c r="I340" s="174" t="s">
        <v>2641</v>
      </c>
    </row>
    <row r="341" spans="1:9" x14ac:dyDescent="0.25">
      <c r="A341" s="174">
        <v>4679</v>
      </c>
      <c r="B341" s="174" t="s">
        <v>866</v>
      </c>
      <c r="C341" s="175">
        <v>-28118.67</v>
      </c>
      <c r="D341" s="176">
        <v>1146.5</v>
      </c>
      <c r="E341" s="176">
        <v>-578.12</v>
      </c>
      <c r="F341" s="176">
        <v>568.38</v>
      </c>
      <c r="G341" s="176">
        <v>0</v>
      </c>
      <c r="H341" s="175">
        <v>-27550.29</v>
      </c>
      <c r="I341" s="174" t="s">
        <v>2641</v>
      </c>
    </row>
    <row r="342" spans="1:9" x14ac:dyDescent="0.25">
      <c r="A342" s="174">
        <v>4682</v>
      </c>
      <c r="B342" s="174" t="s">
        <v>867</v>
      </c>
      <c r="C342" s="175">
        <v>-37159.129999999997</v>
      </c>
      <c r="D342" s="176">
        <v>0</v>
      </c>
      <c r="E342" s="176">
        <v>-12432.9</v>
      </c>
      <c r="F342" s="176">
        <v>-12432.9</v>
      </c>
      <c r="G342" s="176">
        <v>0</v>
      </c>
      <c r="H342" s="175">
        <v>-49592.03</v>
      </c>
      <c r="I342" s="174" t="s">
        <v>2641</v>
      </c>
    </row>
    <row r="343" spans="1:9" x14ac:dyDescent="0.25">
      <c r="A343" s="174">
        <v>4683</v>
      </c>
      <c r="B343" s="174" t="s">
        <v>386</v>
      </c>
      <c r="C343" s="175">
        <v>-11615.3</v>
      </c>
      <c r="D343" s="176">
        <v>0</v>
      </c>
      <c r="E343" s="176">
        <v>-193.23</v>
      </c>
      <c r="F343" s="176">
        <v>-193.23</v>
      </c>
      <c r="G343" s="176">
        <v>3001.96</v>
      </c>
      <c r="H343" s="175">
        <v>-8806.57</v>
      </c>
      <c r="I343" s="174" t="s">
        <v>2641</v>
      </c>
    </row>
    <row r="344" spans="1:9" x14ac:dyDescent="0.25">
      <c r="A344" s="174">
        <v>4684</v>
      </c>
      <c r="B344" s="174" t="s">
        <v>389</v>
      </c>
      <c r="C344" s="175">
        <v>-4334.38</v>
      </c>
      <c r="D344" s="176">
        <v>2518</v>
      </c>
      <c r="E344" s="176">
        <v>-2230.46</v>
      </c>
      <c r="F344" s="176">
        <v>287.54000000000002</v>
      </c>
      <c r="G344" s="176">
        <v>0</v>
      </c>
      <c r="H344" s="175">
        <v>-4046.84</v>
      </c>
      <c r="I344" s="174" t="s">
        <v>2641</v>
      </c>
    </row>
    <row r="345" spans="1:9" x14ac:dyDescent="0.25">
      <c r="A345" s="174">
        <v>4685</v>
      </c>
      <c r="B345" s="174" t="s">
        <v>868</v>
      </c>
      <c r="C345" s="175">
        <v>-7334.79</v>
      </c>
      <c r="D345" s="176">
        <v>0</v>
      </c>
      <c r="E345" s="176">
        <v>-150.79</v>
      </c>
      <c r="F345" s="176">
        <v>-150.79</v>
      </c>
      <c r="G345" s="176">
        <v>0</v>
      </c>
      <c r="H345" s="175">
        <v>-7485.58</v>
      </c>
      <c r="I345" s="174" t="s">
        <v>2641</v>
      </c>
    </row>
    <row r="346" spans="1:9" x14ac:dyDescent="0.25">
      <c r="A346" s="174">
        <v>4686</v>
      </c>
      <c r="B346" s="174" t="s">
        <v>869</v>
      </c>
      <c r="C346" s="175">
        <v>-73021.08</v>
      </c>
      <c r="D346" s="176">
        <v>18734.689999999999</v>
      </c>
      <c r="E346" s="176">
        <v>-1501.27</v>
      </c>
      <c r="F346" s="176">
        <v>17233.419999999998</v>
      </c>
      <c r="G346" s="176">
        <v>0</v>
      </c>
      <c r="H346" s="175">
        <v>-55787.66</v>
      </c>
      <c r="I346" s="174" t="s">
        <v>2641</v>
      </c>
    </row>
    <row r="347" spans="1:9" x14ac:dyDescent="0.25">
      <c r="A347" s="174">
        <v>4687</v>
      </c>
      <c r="B347" s="174" t="s">
        <v>396</v>
      </c>
      <c r="C347" s="175">
        <v>-607793.03</v>
      </c>
      <c r="D347" s="176">
        <v>0</v>
      </c>
      <c r="E347" s="176">
        <v>-12495.8</v>
      </c>
      <c r="F347" s="176">
        <v>-12495.8</v>
      </c>
      <c r="G347" s="176">
        <v>0</v>
      </c>
      <c r="H347" s="175">
        <v>-620288.82999999996</v>
      </c>
      <c r="I347" s="174" t="s">
        <v>2641</v>
      </c>
    </row>
    <row r="348" spans="1:9" x14ac:dyDescent="0.25">
      <c r="A348" s="174">
        <v>4688</v>
      </c>
      <c r="B348" s="174" t="s">
        <v>870</v>
      </c>
      <c r="C348" s="175">
        <v>0</v>
      </c>
      <c r="D348" s="176">
        <v>-251851.94</v>
      </c>
      <c r="E348" s="176">
        <v>-1355.82</v>
      </c>
      <c r="F348" s="176">
        <v>-253207.76</v>
      </c>
      <c r="G348" s="176">
        <v>93624.73</v>
      </c>
      <c r="H348" s="175">
        <v>-159583.03</v>
      </c>
      <c r="I348" s="174" t="s">
        <v>2641</v>
      </c>
    </row>
    <row r="349" spans="1:9" x14ac:dyDescent="0.25">
      <c r="A349" s="174">
        <v>4689</v>
      </c>
      <c r="B349" s="174" t="s">
        <v>871</v>
      </c>
      <c r="C349" s="175">
        <v>-25709.39</v>
      </c>
      <c r="D349" s="176">
        <v>-66000</v>
      </c>
      <c r="E349" s="176">
        <v>-467.93</v>
      </c>
      <c r="F349" s="176">
        <v>-66467.929999999993</v>
      </c>
      <c r="G349" s="176">
        <v>3110</v>
      </c>
      <c r="H349" s="175">
        <v>-89067.32</v>
      </c>
      <c r="I349" s="174" t="s">
        <v>2641</v>
      </c>
    </row>
    <row r="350" spans="1:9" x14ac:dyDescent="0.25">
      <c r="A350" s="174">
        <v>4690</v>
      </c>
      <c r="B350" s="174" t="s">
        <v>403</v>
      </c>
      <c r="C350" s="175">
        <v>-9357.06</v>
      </c>
      <c r="D350" s="176">
        <v>0</v>
      </c>
      <c r="E350" s="176">
        <v>-192.37</v>
      </c>
      <c r="F350" s="176">
        <v>-192.37</v>
      </c>
      <c r="G350" s="176">
        <v>0</v>
      </c>
      <c r="H350" s="175">
        <v>-9549.43</v>
      </c>
      <c r="I350" s="174" t="s">
        <v>2641</v>
      </c>
    </row>
    <row r="351" spans="1:9" x14ac:dyDescent="0.25">
      <c r="A351" s="174">
        <v>4691</v>
      </c>
      <c r="B351" s="174" t="s">
        <v>872</v>
      </c>
      <c r="C351" s="175">
        <v>-301.32</v>
      </c>
      <c r="D351" s="176">
        <v>-12000</v>
      </c>
      <c r="E351" s="176">
        <v>-1038.07</v>
      </c>
      <c r="F351" s="176">
        <v>-13038.07</v>
      </c>
      <c r="G351" s="176">
        <v>0</v>
      </c>
      <c r="H351" s="175">
        <v>-13339.39</v>
      </c>
      <c r="I351" s="174" t="s">
        <v>2641</v>
      </c>
    </row>
    <row r="352" spans="1:9" x14ac:dyDescent="0.25">
      <c r="A352" s="174">
        <v>4693</v>
      </c>
      <c r="B352" s="174" t="s">
        <v>873</v>
      </c>
      <c r="D352" s="176">
        <v>-36000</v>
      </c>
      <c r="E352" s="176">
        <v>-593.02</v>
      </c>
      <c r="F352" s="176">
        <v>-36593.019999999997</v>
      </c>
      <c r="G352" s="176">
        <v>0</v>
      </c>
      <c r="H352" s="175">
        <v>-36593.019999999997</v>
      </c>
      <c r="I352" s="174" t="s">
        <v>2641</v>
      </c>
    </row>
    <row r="353" spans="1:256" x14ac:dyDescent="0.25">
      <c r="A353" s="174">
        <v>4694</v>
      </c>
      <c r="B353" s="174" t="s">
        <v>874</v>
      </c>
      <c r="D353" s="176">
        <v>-99451.24</v>
      </c>
      <c r="E353" s="176">
        <v>0</v>
      </c>
      <c r="F353" s="176">
        <v>-99451.24</v>
      </c>
      <c r="G353" s="176">
        <v>0</v>
      </c>
      <c r="H353" s="175">
        <v>-99451.24</v>
      </c>
      <c r="I353" s="174" t="s">
        <v>2641</v>
      </c>
    </row>
    <row r="354" spans="1:256" x14ac:dyDescent="0.25">
      <c r="A354" s="174">
        <v>4950</v>
      </c>
      <c r="B354" s="177" t="s">
        <v>884</v>
      </c>
      <c r="C354" s="177">
        <v>-13781.24</v>
      </c>
      <c r="D354" s="177">
        <v>0</v>
      </c>
      <c r="E354" s="177">
        <v>0</v>
      </c>
      <c r="F354" s="177">
        <v>0</v>
      </c>
      <c r="G354" s="177">
        <v>42.64</v>
      </c>
      <c r="H354" s="175">
        <v>-13738.6</v>
      </c>
      <c r="J354" s="177" t="s">
        <v>957</v>
      </c>
      <c r="K354" s="177"/>
      <c r="L354" s="177"/>
      <c r="M354" s="177"/>
      <c r="N354" s="177"/>
      <c r="O354" s="177"/>
      <c r="P354" s="177"/>
      <c r="R354" s="177"/>
      <c r="S354" s="177"/>
      <c r="T354" s="177"/>
      <c r="U354" s="177"/>
      <c r="V354" s="177"/>
      <c r="W354" s="177"/>
      <c r="X354" s="177"/>
      <c r="Z354" s="177"/>
      <c r="AA354" s="177"/>
      <c r="AB354" s="177"/>
      <c r="AC354" s="177"/>
      <c r="AD354" s="177"/>
      <c r="AE354" s="177"/>
      <c r="AF354" s="177"/>
      <c r="AH354" s="177"/>
      <c r="AI354" s="177"/>
      <c r="AJ354" s="177"/>
      <c r="AK354" s="177"/>
      <c r="AL354" s="177"/>
      <c r="AM354" s="177"/>
      <c r="AN354" s="177"/>
      <c r="AP354" s="177"/>
      <c r="AQ354" s="177"/>
      <c r="AR354" s="177"/>
      <c r="AS354" s="177"/>
      <c r="AT354" s="177"/>
      <c r="AU354" s="177"/>
      <c r="AV354" s="177"/>
      <c r="AX354" s="177"/>
      <c r="AY354" s="177"/>
      <c r="AZ354" s="177"/>
      <c r="BA354" s="177"/>
      <c r="BB354" s="177"/>
      <c r="BC354" s="177"/>
      <c r="BD354" s="177"/>
      <c r="BF354" s="177"/>
      <c r="BG354" s="177"/>
      <c r="BH354" s="177"/>
      <c r="BI354" s="177"/>
      <c r="BJ354" s="177"/>
      <c r="BK354" s="177"/>
      <c r="BL354" s="177"/>
      <c r="BN354" s="177"/>
      <c r="BO354" s="177"/>
      <c r="BP354" s="177"/>
      <c r="BQ354" s="177"/>
      <c r="BR354" s="177"/>
      <c r="BS354" s="177"/>
      <c r="BT354" s="177"/>
      <c r="BV354" s="177"/>
      <c r="BW354" s="177"/>
      <c r="BX354" s="177"/>
      <c r="BY354" s="177"/>
      <c r="BZ354" s="177"/>
      <c r="CA354" s="177"/>
      <c r="CB354" s="177"/>
      <c r="CD354" s="177"/>
      <c r="CE354" s="177"/>
      <c r="CF354" s="177"/>
      <c r="CG354" s="177"/>
      <c r="CH354" s="177"/>
      <c r="CI354" s="177"/>
      <c r="CJ354" s="177"/>
      <c r="CL354" s="177"/>
      <c r="CM354" s="177"/>
      <c r="CN354" s="177"/>
      <c r="CO354" s="177"/>
      <c r="CP354" s="177"/>
      <c r="CQ354" s="177"/>
      <c r="CR354" s="177"/>
      <c r="CT354" s="177"/>
      <c r="CU354" s="177"/>
      <c r="CV354" s="177"/>
      <c r="CW354" s="177"/>
      <c r="CX354" s="177"/>
      <c r="CY354" s="177"/>
      <c r="CZ354" s="177"/>
      <c r="DB354" s="177"/>
      <c r="DC354" s="177"/>
      <c r="DD354" s="177"/>
      <c r="DE354" s="177"/>
      <c r="DF354" s="177"/>
      <c r="DG354" s="177"/>
      <c r="DH354" s="177"/>
      <c r="DJ354" s="177"/>
      <c r="DK354" s="177"/>
      <c r="DL354" s="177"/>
      <c r="DM354" s="177"/>
      <c r="DN354" s="177"/>
      <c r="DO354" s="177"/>
      <c r="DP354" s="177"/>
      <c r="DR354" s="177"/>
      <c r="DS354" s="177"/>
      <c r="DT354" s="177"/>
      <c r="DU354" s="177"/>
      <c r="DV354" s="177"/>
      <c r="DW354" s="177"/>
      <c r="DX354" s="177"/>
      <c r="DZ354" s="177"/>
      <c r="EA354" s="177"/>
      <c r="EB354" s="177"/>
      <c r="EC354" s="177"/>
      <c r="ED354" s="177"/>
      <c r="EE354" s="177"/>
      <c r="EF354" s="177"/>
      <c r="EH354" s="177"/>
      <c r="EI354" s="177"/>
      <c r="EJ354" s="177"/>
      <c r="EK354" s="177"/>
      <c r="EL354" s="177"/>
      <c r="EM354" s="177"/>
      <c r="EN354" s="177"/>
      <c r="EP354" s="177"/>
      <c r="EQ354" s="177"/>
      <c r="ER354" s="177"/>
      <c r="ES354" s="177"/>
      <c r="ET354" s="177"/>
      <c r="EU354" s="177"/>
      <c r="EV354" s="177"/>
      <c r="EX354" s="177"/>
      <c r="EY354" s="177"/>
      <c r="EZ354" s="177"/>
      <c r="FA354" s="177"/>
      <c r="FB354" s="177"/>
      <c r="FC354" s="177"/>
      <c r="FD354" s="177"/>
      <c r="FF354" s="177"/>
      <c r="FG354" s="177"/>
      <c r="FH354" s="177"/>
      <c r="FI354" s="177"/>
      <c r="FJ354" s="177"/>
      <c r="FK354" s="177"/>
      <c r="FL354" s="177"/>
      <c r="FN354" s="177"/>
      <c r="FO354" s="177"/>
      <c r="FP354" s="177"/>
      <c r="FQ354" s="177"/>
      <c r="FR354" s="177"/>
      <c r="FS354" s="177"/>
      <c r="FT354" s="177"/>
      <c r="FV354" s="177"/>
      <c r="FW354" s="177"/>
      <c r="FX354" s="177"/>
      <c r="FY354" s="177"/>
      <c r="FZ354" s="177"/>
      <c r="GA354" s="177"/>
      <c r="GB354" s="177"/>
      <c r="GD354" s="177"/>
      <c r="GE354" s="177"/>
      <c r="GF354" s="177"/>
      <c r="GG354" s="177"/>
      <c r="GH354" s="177"/>
      <c r="GI354" s="177"/>
      <c r="GJ354" s="177"/>
      <c r="GL354" s="177"/>
      <c r="GM354" s="177"/>
      <c r="GN354" s="177"/>
      <c r="GO354" s="177"/>
      <c r="GP354" s="177"/>
      <c r="GQ354" s="177"/>
      <c r="GR354" s="177"/>
      <c r="GT354" s="177"/>
      <c r="GU354" s="177"/>
      <c r="GV354" s="177"/>
      <c r="GW354" s="177"/>
      <c r="GX354" s="177"/>
      <c r="GY354" s="177"/>
      <c r="GZ354" s="177"/>
      <c r="HB354" s="177"/>
      <c r="HC354" s="177"/>
      <c r="HD354" s="177"/>
      <c r="HE354" s="177"/>
      <c r="HF354" s="177"/>
      <c r="HG354" s="177"/>
      <c r="HH354" s="177"/>
      <c r="HJ354" s="177"/>
      <c r="HK354" s="177"/>
      <c r="HL354" s="177"/>
      <c r="HM354" s="177"/>
      <c r="HN354" s="177"/>
      <c r="HO354" s="177"/>
      <c r="HP354" s="177"/>
      <c r="HR354" s="177"/>
      <c r="HS354" s="177"/>
      <c r="HT354" s="177"/>
      <c r="HU354" s="177"/>
      <c r="HV354" s="177"/>
      <c r="HW354" s="177"/>
      <c r="HX354" s="177"/>
      <c r="HZ354" s="177"/>
      <c r="IA354" s="177"/>
      <c r="IB354" s="177"/>
      <c r="IC354" s="177"/>
      <c r="ID354" s="177"/>
      <c r="IE354" s="177"/>
      <c r="IF354" s="177"/>
      <c r="IH354" s="177"/>
      <c r="II354" s="177"/>
      <c r="IJ354" s="177"/>
      <c r="IK354" s="177"/>
      <c r="IL354" s="177"/>
      <c r="IM354" s="177"/>
      <c r="IN354" s="177"/>
      <c r="IP354" s="177"/>
      <c r="IQ354" s="177"/>
      <c r="IR354" s="177"/>
      <c r="IS354" s="177"/>
      <c r="IT354" s="177"/>
      <c r="IU354" s="177"/>
      <c r="IV354" s="177"/>
    </row>
    <row r="355" spans="1:256" x14ac:dyDescent="0.25">
      <c r="A355" s="174">
        <v>4951</v>
      </c>
      <c r="B355" s="177" t="s">
        <v>885</v>
      </c>
      <c r="C355" s="177"/>
      <c r="D355" s="177">
        <v>0</v>
      </c>
      <c r="E355" s="177">
        <v>0</v>
      </c>
      <c r="F355" s="177">
        <v>0</v>
      </c>
      <c r="G355" s="177">
        <v>13.26</v>
      </c>
      <c r="H355" s="175">
        <v>13.26</v>
      </c>
      <c r="J355" s="177" t="s">
        <v>957</v>
      </c>
      <c r="K355" s="177"/>
      <c r="L355" s="177"/>
      <c r="M355" s="177"/>
      <c r="N355" s="177"/>
      <c r="O355" s="177"/>
      <c r="P355" s="177"/>
      <c r="R355" s="177"/>
      <c r="S355" s="177"/>
      <c r="T355" s="177"/>
      <c r="U355" s="177"/>
      <c r="V355" s="177"/>
      <c r="W355" s="177"/>
      <c r="X355" s="177"/>
      <c r="Z355" s="177"/>
      <c r="AA355" s="177"/>
      <c r="AB355" s="177"/>
      <c r="AC355" s="177"/>
      <c r="AD355" s="177"/>
      <c r="AE355" s="177"/>
      <c r="AF355" s="177"/>
      <c r="AH355" s="177"/>
      <c r="AI355" s="177"/>
      <c r="AJ355" s="177"/>
      <c r="AK355" s="177"/>
      <c r="AL355" s="177"/>
      <c r="AM355" s="177"/>
      <c r="AN355" s="177"/>
      <c r="AP355" s="177"/>
      <c r="AQ355" s="177"/>
      <c r="AR355" s="177"/>
      <c r="AS355" s="177"/>
      <c r="AT355" s="177"/>
      <c r="AU355" s="177"/>
      <c r="AV355" s="177"/>
      <c r="AX355" s="177"/>
      <c r="AY355" s="177"/>
      <c r="AZ355" s="177"/>
      <c r="BA355" s="177"/>
      <c r="BB355" s="177"/>
      <c r="BC355" s="177"/>
      <c r="BD355" s="177"/>
      <c r="BF355" s="177"/>
      <c r="BG355" s="177"/>
      <c r="BH355" s="177"/>
      <c r="BI355" s="177"/>
      <c r="BJ355" s="177"/>
      <c r="BK355" s="177"/>
      <c r="BL355" s="177"/>
      <c r="BN355" s="177"/>
      <c r="BO355" s="177"/>
      <c r="BP355" s="177"/>
      <c r="BQ355" s="177"/>
      <c r="BR355" s="177"/>
      <c r="BS355" s="177"/>
      <c r="BT355" s="177"/>
      <c r="BV355" s="177"/>
      <c r="BW355" s="177"/>
      <c r="BX355" s="177"/>
      <c r="BY355" s="177"/>
      <c r="BZ355" s="177"/>
      <c r="CA355" s="177"/>
      <c r="CB355" s="177"/>
      <c r="CD355" s="177"/>
      <c r="CE355" s="177"/>
      <c r="CF355" s="177"/>
      <c r="CG355" s="177"/>
      <c r="CH355" s="177"/>
      <c r="CI355" s="177"/>
      <c r="CJ355" s="177"/>
      <c r="CL355" s="177"/>
      <c r="CM355" s="177"/>
      <c r="CN355" s="177"/>
      <c r="CO355" s="177"/>
      <c r="CP355" s="177"/>
      <c r="CQ355" s="177"/>
      <c r="CR355" s="177"/>
      <c r="CT355" s="177"/>
      <c r="CU355" s="177"/>
      <c r="CV355" s="177"/>
      <c r="CW355" s="177"/>
      <c r="CX355" s="177"/>
      <c r="CY355" s="177"/>
      <c r="CZ355" s="177"/>
      <c r="DB355" s="177"/>
      <c r="DC355" s="177"/>
      <c r="DD355" s="177"/>
      <c r="DE355" s="177"/>
      <c r="DF355" s="177"/>
      <c r="DG355" s="177"/>
      <c r="DH355" s="177"/>
      <c r="DJ355" s="177"/>
      <c r="DK355" s="177"/>
      <c r="DL355" s="177"/>
      <c r="DM355" s="177"/>
      <c r="DN355" s="177"/>
      <c r="DO355" s="177"/>
      <c r="DP355" s="177"/>
      <c r="DR355" s="177"/>
      <c r="DS355" s="177"/>
      <c r="DT355" s="177"/>
      <c r="DU355" s="177"/>
      <c r="DV355" s="177"/>
      <c r="DW355" s="177"/>
      <c r="DX355" s="177"/>
      <c r="DZ355" s="177"/>
      <c r="EA355" s="177"/>
      <c r="EB355" s="177"/>
      <c r="EC355" s="177"/>
      <c r="ED355" s="177"/>
      <c r="EE355" s="177"/>
      <c r="EF355" s="177"/>
      <c r="EH355" s="177"/>
      <c r="EI355" s="177"/>
      <c r="EJ355" s="177"/>
      <c r="EK355" s="177"/>
      <c r="EL355" s="177"/>
      <c r="EM355" s="177"/>
      <c r="EN355" s="177"/>
      <c r="EP355" s="177"/>
      <c r="EQ355" s="177"/>
      <c r="ER355" s="177"/>
      <c r="ES355" s="177"/>
      <c r="ET355" s="177"/>
      <c r="EU355" s="177"/>
      <c r="EV355" s="177"/>
      <c r="EX355" s="177"/>
      <c r="EY355" s="177"/>
      <c r="EZ355" s="177"/>
      <c r="FA355" s="177"/>
      <c r="FB355" s="177"/>
      <c r="FC355" s="177"/>
      <c r="FD355" s="177"/>
      <c r="FF355" s="177"/>
      <c r="FG355" s="177"/>
      <c r="FH355" s="177"/>
      <c r="FI355" s="177"/>
      <c r="FJ355" s="177"/>
      <c r="FK355" s="177"/>
      <c r="FL355" s="177"/>
      <c r="FN355" s="177"/>
      <c r="FO355" s="177"/>
      <c r="FP355" s="177"/>
      <c r="FQ355" s="177"/>
      <c r="FR355" s="177"/>
      <c r="FS355" s="177"/>
      <c r="FT355" s="177"/>
      <c r="FV355" s="177"/>
      <c r="FW355" s="177"/>
      <c r="FX355" s="177"/>
      <c r="FY355" s="177"/>
      <c r="FZ355" s="177"/>
      <c r="GA355" s="177"/>
      <c r="GB355" s="177"/>
      <c r="GD355" s="177"/>
      <c r="GE355" s="177"/>
      <c r="GF355" s="177"/>
      <c r="GG355" s="177"/>
      <c r="GH355" s="177"/>
      <c r="GI355" s="177"/>
      <c r="GJ355" s="177"/>
      <c r="GL355" s="177"/>
      <c r="GM355" s="177"/>
      <c r="GN355" s="177"/>
      <c r="GO355" s="177"/>
      <c r="GP355" s="177"/>
      <c r="GQ355" s="177"/>
      <c r="GR355" s="177"/>
      <c r="GT355" s="177"/>
      <c r="GU355" s="177"/>
      <c r="GV355" s="177"/>
      <c r="GW355" s="177"/>
      <c r="GX355" s="177"/>
      <c r="GY355" s="177"/>
      <c r="GZ355" s="177"/>
      <c r="HB355" s="177"/>
      <c r="HC355" s="177"/>
      <c r="HD355" s="177"/>
      <c r="HE355" s="177"/>
      <c r="HF355" s="177"/>
      <c r="HG355" s="177"/>
      <c r="HH355" s="177"/>
      <c r="HJ355" s="177"/>
      <c r="HK355" s="177"/>
      <c r="HL355" s="177"/>
      <c r="HM355" s="177"/>
      <c r="HN355" s="177"/>
      <c r="HO355" s="177"/>
      <c r="HP355" s="177"/>
      <c r="HR355" s="177"/>
      <c r="HS355" s="177"/>
      <c r="HT355" s="177"/>
      <c r="HU355" s="177"/>
      <c r="HV355" s="177"/>
      <c r="HW355" s="177"/>
      <c r="HX355" s="177"/>
      <c r="HZ355" s="177"/>
      <c r="IA355" s="177"/>
      <c r="IB355" s="177"/>
      <c r="IC355" s="177"/>
      <c r="ID355" s="177"/>
      <c r="IE355" s="177"/>
      <c r="IF355" s="177"/>
      <c r="IH355" s="177"/>
      <c r="II355" s="177"/>
      <c r="IJ355" s="177"/>
      <c r="IK355" s="177"/>
      <c r="IL355" s="177"/>
      <c r="IM355" s="177"/>
      <c r="IN355" s="177"/>
      <c r="IP355" s="177"/>
      <c r="IQ355" s="177"/>
      <c r="IR355" s="177"/>
      <c r="IS355" s="177"/>
      <c r="IT355" s="177"/>
      <c r="IU355" s="177"/>
      <c r="IV355" s="177"/>
    </row>
    <row r="356" spans="1:256" x14ac:dyDescent="0.25">
      <c r="A356" s="174">
        <v>4967</v>
      </c>
      <c r="B356" s="177" t="s">
        <v>886</v>
      </c>
      <c r="C356" s="177"/>
      <c r="D356" s="177">
        <v>-14337</v>
      </c>
      <c r="E356" s="177">
        <v>0</v>
      </c>
      <c r="F356" s="177">
        <v>-14337</v>
      </c>
      <c r="G356" s="177">
        <v>1464.61</v>
      </c>
      <c r="H356" s="175">
        <v>-12872.39</v>
      </c>
      <c r="J356" s="177" t="s">
        <v>957</v>
      </c>
      <c r="K356" s="177"/>
      <c r="L356" s="177"/>
      <c r="M356" s="177"/>
      <c r="N356" s="177"/>
      <c r="O356" s="177"/>
      <c r="P356" s="177"/>
      <c r="R356" s="177"/>
      <c r="S356" s="177"/>
      <c r="T356" s="177"/>
      <c r="U356" s="177"/>
      <c r="V356" s="177"/>
      <c r="W356" s="177"/>
      <c r="X356" s="177"/>
      <c r="Z356" s="177"/>
      <c r="AA356" s="177"/>
      <c r="AB356" s="177"/>
      <c r="AC356" s="177"/>
      <c r="AD356" s="177"/>
      <c r="AE356" s="177"/>
      <c r="AF356" s="177"/>
      <c r="AH356" s="177"/>
      <c r="AI356" s="177"/>
      <c r="AJ356" s="177"/>
      <c r="AK356" s="177"/>
      <c r="AL356" s="177"/>
      <c r="AM356" s="177"/>
      <c r="AN356" s="177"/>
      <c r="AP356" s="177"/>
      <c r="AQ356" s="177"/>
      <c r="AR356" s="177"/>
      <c r="AS356" s="177"/>
      <c r="AT356" s="177"/>
      <c r="AU356" s="177"/>
      <c r="AV356" s="177"/>
      <c r="AX356" s="177"/>
      <c r="AY356" s="177"/>
      <c r="AZ356" s="177"/>
      <c r="BA356" s="177"/>
      <c r="BB356" s="177"/>
      <c r="BC356" s="177"/>
      <c r="BD356" s="177"/>
      <c r="BF356" s="177"/>
      <c r="BG356" s="177"/>
      <c r="BH356" s="177"/>
      <c r="BI356" s="177"/>
      <c r="BJ356" s="177"/>
      <c r="BK356" s="177"/>
      <c r="BL356" s="177"/>
      <c r="BN356" s="177"/>
      <c r="BO356" s="177"/>
      <c r="BP356" s="177"/>
      <c r="BQ356" s="177"/>
      <c r="BR356" s="177"/>
      <c r="BS356" s="177"/>
      <c r="BT356" s="177"/>
      <c r="BV356" s="177"/>
      <c r="BW356" s="177"/>
      <c r="BX356" s="177"/>
      <c r="BY356" s="177"/>
      <c r="BZ356" s="177"/>
      <c r="CA356" s="177"/>
      <c r="CB356" s="177"/>
      <c r="CD356" s="177"/>
      <c r="CE356" s="177"/>
      <c r="CF356" s="177"/>
      <c r="CG356" s="177"/>
      <c r="CH356" s="177"/>
      <c r="CI356" s="177"/>
      <c r="CJ356" s="177"/>
      <c r="CL356" s="177"/>
      <c r="CM356" s="177"/>
      <c r="CN356" s="177"/>
      <c r="CO356" s="177"/>
      <c r="CP356" s="177"/>
      <c r="CQ356" s="177"/>
      <c r="CR356" s="177"/>
      <c r="CT356" s="177"/>
      <c r="CU356" s="177"/>
      <c r="CV356" s="177"/>
      <c r="CW356" s="177"/>
      <c r="CX356" s="177"/>
      <c r="CY356" s="177"/>
      <c r="CZ356" s="177"/>
      <c r="DB356" s="177"/>
      <c r="DC356" s="177"/>
      <c r="DD356" s="177"/>
      <c r="DE356" s="177"/>
      <c r="DF356" s="177"/>
      <c r="DG356" s="177"/>
      <c r="DH356" s="177"/>
      <c r="DJ356" s="177"/>
      <c r="DK356" s="177"/>
      <c r="DL356" s="177"/>
      <c r="DM356" s="177"/>
      <c r="DN356" s="177"/>
      <c r="DO356" s="177"/>
      <c r="DP356" s="177"/>
      <c r="DR356" s="177"/>
      <c r="DS356" s="177"/>
      <c r="DT356" s="177"/>
      <c r="DU356" s="177"/>
      <c r="DV356" s="177"/>
      <c r="DW356" s="177"/>
      <c r="DX356" s="177"/>
      <c r="DZ356" s="177"/>
      <c r="EA356" s="177"/>
      <c r="EB356" s="177"/>
      <c r="EC356" s="177"/>
      <c r="ED356" s="177"/>
      <c r="EE356" s="177"/>
      <c r="EF356" s="177"/>
      <c r="EH356" s="177"/>
      <c r="EI356" s="177"/>
      <c r="EJ356" s="177"/>
      <c r="EK356" s="177"/>
      <c r="EL356" s="177"/>
      <c r="EM356" s="177"/>
      <c r="EN356" s="177"/>
      <c r="EP356" s="177"/>
      <c r="EQ356" s="177"/>
      <c r="ER356" s="177"/>
      <c r="ES356" s="177"/>
      <c r="ET356" s="177"/>
      <c r="EU356" s="177"/>
      <c r="EV356" s="177"/>
      <c r="EX356" s="177"/>
      <c r="EY356" s="177"/>
      <c r="EZ356" s="177"/>
      <c r="FA356" s="177"/>
      <c r="FB356" s="177"/>
      <c r="FC356" s="177"/>
      <c r="FD356" s="177"/>
      <c r="FF356" s="177"/>
      <c r="FG356" s="177"/>
      <c r="FH356" s="177"/>
      <c r="FI356" s="177"/>
      <c r="FJ356" s="177"/>
      <c r="FK356" s="177"/>
      <c r="FL356" s="177"/>
      <c r="FN356" s="177"/>
      <c r="FO356" s="177"/>
      <c r="FP356" s="177"/>
      <c r="FQ356" s="177"/>
      <c r="FR356" s="177"/>
      <c r="FS356" s="177"/>
      <c r="FT356" s="177"/>
      <c r="FV356" s="177"/>
      <c r="FW356" s="177"/>
      <c r="FX356" s="177"/>
      <c r="FY356" s="177"/>
      <c r="FZ356" s="177"/>
      <c r="GA356" s="177"/>
      <c r="GB356" s="177"/>
      <c r="GD356" s="177"/>
      <c r="GE356" s="177"/>
      <c r="GF356" s="177"/>
      <c r="GG356" s="177"/>
      <c r="GH356" s="177"/>
      <c r="GI356" s="177"/>
      <c r="GJ356" s="177"/>
      <c r="GL356" s="177"/>
      <c r="GM356" s="177"/>
      <c r="GN356" s="177"/>
      <c r="GO356" s="177"/>
      <c r="GP356" s="177"/>
      <c r="GQ356" s="177"/>
      <c r="GR356" s="177"/>
      <c r="GT356" s="177"/>
      <c r="GU356" s="177"/>
      <c r="GV356" s="177"/>
      <c r="GW356" s="177"/>
      <c r="GX356" s="177"/>
      <c r="GY356" s="177"/>
      <c r="GZ356" s="177"/>
      <c r="HB356" s="177"/>
      <c r="HC356" s="177"/>
      <c r="HD356" s="177"/>
      <c r="HE356" s="177"/>
      <c r="HF356" s="177"/>
      <c r="HG356" s="177"/>
      <c r="HH356" s="177"/>
      <c r="HJ356" s="177"/>
      <c r="HK356" s="177"/>
      <c r="HL356" s="177"/>
      <c r="HM356" s="177"/>
      <c r="HN356" s="177"/>
      <c r="HO356" s="177"/>
      <c r="HP356" s="177"/>
      <c r="HR356" s="177"/>
      <c r="HS356" s="177"/>
      <c r="HT356" s="177"/>
      <c r="HU356" s="177"/>
      <c r="HV356" s="177"/>
      <c r="HW356" s="177"/>
      <c r="HX356" s="177"/>
      <c r="HZ356" s="177"/>
      <c r="IA356" s="177"/>
      <c r="IB356" s="177"/>
      <c r="IC356" s="177"/>
      <c r="ID356" s="177"/>
      <c r="IE356" s="177"/>
      <c r="IF356" s="177"/>
      <c r="IH356" s="177"/>
      <c r="II356" s="177"/>
      <c r="IJ356" s="177"/>
      <c r="IK356" s="177"/>
      <c r="IL356" s="177"/>
      <c r="IM356" s="177"/>
      <c r="IN356" s="177"/>
      <c r="IP356" s="177"/>
      <c r="IQ356" s="177"/>
      <c r="IR356" s="177"/>
      <c r="IS356" s="177"/>
      <c r="IT356" s="177"/>
      <c r="IU356" s="177"/>
      <c r="IV356" s="177"/>
    </row>
    <row r="357" spans="1:256" x14ac:dyDescent="0.25">
      <c r="A357" s="174">
        <v>4968</v>
      </c>
      <c r="B357" s="177" t="s">
        <v>887</v>
      </c>
      <c r="C357" s="177"/>
      <c r="D357" s="177">
        <v>-18965</v>
      </c>
      <c r="E357" s="177">
        <v>0</v>
      </c>
      <c r="F357" s="177">
        <v>-18965</v>
      </c>
      <c r="G357" s="177">
        <v>33.28</v>
      </c>
      <c r="H357" s="175">
        <v>-18931.72</v>
      </c>
      <c r="J357" s="177" t="s">
        <v>957</v>
      </c>
      <c r="K357" s="177"/>
      <c r="L357" s="177"/>
      <c r="M357" s="177"/>
      <c r="N357" s="177"/>
      <c r="O357" s="177"/>
      <c r="P357" s="177"/>
      <c r="R357" s="177"/>
      <c r="S357" s="177"/>
      <c r="T357" s="177"/>
      <c r="U357" s="177"/>
      <c r="V357" s="177"/>
      <c r="W357" s="177"/>
      <c r="X357" s="177"/>
      <c r="Z357" s="177"/>
      <c r="AA357" s="177"/>
      <c r="AB357" s="177"/>
      <c r="AC357" s="177"/>
      <c r="AD357" s="177"/>
      <c r="AE357" s="177"/>
      <c r="AF357" s="177"/>
      <c r="AH357" s="177"/>
      <c r="AI357" s="177"/>
      <c r="AJ357" s="177"/>
      <c r="AK357" s="177"/>
      <c r="AL357" s="177"/>
      <c r="AM357" s="177"/>
      <c r="AN357" s="177"/>
      <c r="AP357" s="177"/>
      <c r="AQ357" s="177"/>
      <c r="AR357" s="177"/>
      <c r="AS357" s="177"/>
      <c r="AT357" s="177"/>
      <c r="AU357" s="177"/>
      <c r="AV357" s="177"/>
      <c r="AX357" s="177"/>
      <c r="AY357" s="177"/>
      <c r="AZ357" s="177"/>
      <c r="BA357" s="177"/>
      <c r="BB357" s="177"/>
      <c r="BC357" s="177"/>
      <c r="BD357" s="177"/>
      <c r="BF357" s="177"/>
      <c r="BG357" s="177"/>
      <c r="BH357" s="177"/>
      <c r="BI357" s="177"/>
      <c r="BJ357" s="177"/>
      <c r="BK357" s="177"/>
      <c r="BL357" s="177"/>
      <c r="BN357" s="177"/>
      <c r="BO357" s="177"/>
      <c r="BP357" s="177"/>
      <c r="BQ357" s="177"/>
      <c r="BR357" s="177"/>
      <c r="BS357" s="177"/>
      <c r="BT357" s="177"/>
      <c r="BV357" s="177"/>
      <c r="BW357" s="177"/>
      <c r="BX357" s="177"/>
      <c r="BY357" s="177"/>
      <c r="BZ357" s="177"/>
      <c r="CA357" s="177"/>
      <c r="CB357" s="177"/>
      <c r="CD357" s="177"/>
      <c r="CE357" s="177"/>
      <c r="CF357" s="177"/>
      <c r="CG357" s="177"/>
      <c r="CH357" s="177"/>
      <c r="CI357" s="177"/>
      <c r="CJ357" s="177"/>
      <c r="CL357" s="177"/>
      <c r="CM357" s="177"/>
      <c r="CN357" s="177"/>
      <c r="CO357" s="177"/>
      <c r="CP357" s="177"/>
      <c r="CQ357" s="177"/>
      <c r="CR357" s="177"/>
      <c r="CT357" s="177"/>
      <c r="CU357" s="177"/>
      <c r="CV357" s="177"/>
      <c r="CW357" s="177"/>
      <c r="CX357" s="177"/>
      <c r="CY357" s="177"/>
      <c r="CZ357" s="177"/>
      <c r="DB357" s="177"/>
      <c r="DC357" s="177"/>
      <c r="DD357" s="177"/>
      <c r="DE357" s="177"/>
      <c r="DF357" s="177"/>
      <c r="DG357" s="177"/>
      <c r="DH357" s="177"/>
      <c r="DJ357" s="177"/>
      <c r="DK357" s="177"/>
      <c r="DL357" s="177"/>
      <c r="DM357" s="177"/>
      <c r="DN357" s="177"/>
      <c r="DO357" s="177"/>
      <c r="DP357" s="177"/>
      <c r="DR357" s="177"/>
      <c r="DS357" s="177"/>
      <c r="DT357" s="177"/>
      <c r="DU357" s="177"/>
      <c r="DV357" s="177"/>
      <c r="DW357" s="177"/>
      <c r="DX357" s="177"/>
      <c r="DZ357" s="177"/>
      <c r="EA357" s="177"/>
      <c r="EB357" s="177"/>
      <c r="EC357" s="177"/>
      <c r="ED357" s="177"/>
      <c r="EE357" s="177"/>
      <c r="EF357" s="177"/>
      <c r="EH357" s="177"/>
      <c r="EI357" s="177"/>
      <c r="EJ357" s="177"/>
      <c r="EK357" s="177"/>
      <c r="EL357" s="177"/>
      <c r="EM357" s="177"/>
      <c r="EN357" s="177"/>
      <c r="EP357" s="177"/>
      <c r="EQ357" s="177"/>
      <c r="ER357" s="177"/>
      <c r="ES357" s="177"/>
      <c r="ET357" s="177"/>
      <c r="EU357" s="177"/>
      <c r="EV357" s="177"/>
      <c r="EX357" s="177"/>
      <c r="EY357" s="177"/>
      <c r="EZ357" s="177"/>
      <c r="FA357" s="177"/>
      <c r="FB357" s="177"/>
      <c r="FC357" s="177"/>
      <c r="FD357" s="177"/>
      <c r="FF357" s="177"/>
      <c r="FG357" s="177"/>
      <c r="FH357" s="177"/>
      <c r="FI357" s="177"/>
      <c r="FJ357" s="177"/>
      <c r="FK357" s="177"/>
      <c r="FL357" s="177"/>
      <c r="FN357" s="177"/>
      <c r="FO357" s="177"/>
      <c r="FP357" s="177"/>
      <c r="FQ357" s="177"/>
      <c r="FR357" s="177"/>
      <c r="FS357" s="177"/>
      <c r="FT357" s="177"/>
      <c r="FV357" s="177"/>
      <c r="FW357" s="177"/>
      <c r="FX357" s="177"/>
      <c r="FY357" s="177"/>
      <c r="FZ357" s="177"/>
      <c r="GA357" s="177"/>
      <c r="GB357" s="177"/>
      <c r="GD357" s="177"/>
      <c r="GE357" s="177"/>
      <c r="GF357" s="177"/>
      <c r="GG357" s="177"/>
      <c r="GH357" s="177"/>
      <c r="GI357" s="177"/>
      <c r="GJ357" s="177"/>
      <c r="GL357" s="177"/>
      <c r="GM357" s="177"/>
      <c r="GN357" s="177"/>
      <c r="GO357" s="177"/>
      <c r="GP357" s="177"/>
      <c r="GQ357" s="177"/>
      <c r="GR357" s="177"/>
      <c r="GT357" s="177"/>
      <c r="GU357" s="177"/>
      <c r="GV357" s="177"/>
      <c r="GW357" s="177"/>
      <c r="GX357" s="177"/>
      <c r="GY357" s="177"/>
      <c r="GZ357" s="177"/>
      <c r="HB357" s="177"/>
      <c r="HC357" s="177"/>
      <c r="HD357" s="177"/>
      <c r="HE357" s="177"/>
      <c r="HF357" s="177"/>
      <c r="HG357" s="177"/>
      <c r="HH357" s="177"/>
      <c r="HJ357" s="177"/>
      <c r="HK357" s="177"/>
      <c r="HL357" s="177"/>
      <c r="HM357" s="177"/>
      <c r="HN357" s="177"/>
      <c r="HO357" s="177"/>
      <c r="HP357" s="177"/>
      <c r="HR357" s="177"/>
      <c r="HS357" s="177"/>
      <c r="HT357" s="177"/>
      <c r="HU357" s="177"/>
      <c r="HV357" s="177"/>
      <c r="HW357" s="177"/>
      <c r="HX357" s="177"/>
      <c r="HZ357" s="177"/>
      <c r="IA357" s="177"/>
      <c r="IB357" s="177"/>
      <c r="IC357" s="177"/>
      <c r="ID357" s="177"/>
      <c r="IE357" s="177"/>
      <c r="IF357" s="177"/>
      <c r="IH357" s="177"/>
      <c r="II357" s="177"/>
      <c r="IJ357" s="177"/>
      <c r="IK357" s="177"/>
      <c r="IL357" s="177"/>
      <c r="IM357" s="177"/>
      <c r="IN357" s="177"/>
      <c r="IP357" s="177"/>
      <c r="IQ357" s="177"/>
      <c r="IR357" s="177"/>
      <c r="IS357" s="177"/>
      <c r="IT357" s="177"/>
      <c r="IU357" s="177"/>
      <c r="IV357" s="177"/>
    </row>
    <row r="358" spans="1:256" x14ac:dyDescent="0.25">
      <c r="A358" s="174">
        <v>8579</v>
      </c>
      <c r="B358" s="177" t="s">
        <v>2624</v>
      </c>
      <c r="C358" s="177">
        <v>-381.65</v>
      </c>
      <c r="D358" s="177">
        <v>0</v>
      </c>
      <c r="E358" s="177">
        <v>0</v>
      </c>
      <c r="F358" s="177">
        <v>0</v>
      </c>
      <c r="G358" s="177">
        <v>0</v>
      </c>
      <c r="H358" s="175">
        <v>-381.65</v>
      </c>
      <c r="J358" s="177" t="s">
        <v>957</v>
      </c>
      <c r="K358" s="177"/>
      <c r="L358" s="177"/>
      <c r="M358" s="177"/>
      <c r="N358" s="177"/>
      <c r="O358" s="177"/>
      <c r="P358" s="177"/>
      <c r="R358" s="177"/>
      <c r="S358" s="177"/>
      <c r="T358" s="177"/>
      <c r="U358" s="177"/>
      <c r="V358" s="177"/>
      <c r="W358" s="177"/>
      <c r="X358" s="177"/>
      <c r="Z358" s="177"/>
      <c r="AA358" s="177"/>
      <c r="AB358" s="177"/>
      <c r="AC358" s="177"/>
      <c r="AD358" s="177"/>
      <c r="AE358" s="177"/>
      <c r="AF358" s="177"/>
      <c r="AH358" s="177"/>
      <c r="AI358" s="177"/>
      <c r="AJ358" s="177"/>
      <c r="AK358" s="177"/>
      <c r="AL358" s="177"/>
      <c r="AM358" s="177"/>
      <c r="AN358" s="177"/>
      <c r="AP358" s="177"/>
      <c r="AQ358" s="177"/>
      <c r="AR358" s="177"/>
      <c r="AS358" s="177"/>
      <c r="AT358" s="177"/>
      <c r="AU358" s="177"/>
      <c r="AV358" s="177"/>
      <c r="AX358" s="177"/>
      <c r="AY358" s="177"/>
      <c r="AZ358" s="177"/>
      <c r="BA358" s="177"/>
      <c r="BB358" s="177"/>
      <c r="BC358" s="177"/>
      <c r="BD358" s="177"/>
      <c r="BF358" s="177"/>
      <c r="BG358" s="177"/>
      <c r="BH358" s="177"/>
      <c r="BI358" s="177"/>
      <c r="BJ358" s="177"/>
      <c r="BK358" s="177"/>
      <c r="BL358" s="177"/>
      <c r="BN358" s="177"/>
      <c r="BO358" s="177"/>
      <c r="BP358" s="177"/>
      <c r="BQ358" s="177"/>
      <c r="BR358" s="177"/>
      <c r="BS358" s="177"/>
      <c r="BT358" s="177"/>
      <c r="BV358" s="177"/>
      <c r="BW358" s="177"/>
      <c r="BX358" s="177"/>
      <c r="BY358" s="177"/>
      <c r="BZ358" s="177"/>
      <c r="CA358" s="177"/>
      <c r="CB358" s="177"/>
      <c r="CD358" s="177"/>
      <c r="CE358" s="177"/>
      <c r="CF358" s="177"/>
      <c r="CG358" s="177"/>
      <c r="CH358" s="177"/>
      <c r="CI358" s="177"/>
      <c r="CJ358" s="177"/>
      <c r="CL358" s="177"/>
      <c r="CM358" s="177"/>
      <c r="CN358" s="177"/>
      <c r="CO358" s="177"/>
      <c r="CP358" s="177"/>
      <c r="CQ358" s="177"/>
      <c r="CR358" s="177"/>
      <c r="CT358" s="177"/>
      <c r="CU358" s="177"/>
      <c r="CV358" s="177"/>
      <c r="CW358" s="177"/>
      <c r="CX358" s="177"/>
      <c r="CY358" s="177"/>
      <c r="CZ358" s="177"/>
      <c r="DB358" s="177"/>
      <c r="DC358" s="177"/>
      <c r="DD358" s="177"/>
      <c r="DE358" s="177"/>
      <c r="DF358" s="177"/>
      <c r="DG358" s="177"/>
      <c r="DH358" s="177"/>
      <c r="DJ358" s="177"/>
      <c r="DK358" s="177"/>
      <c r="DL358" s="177"/>
      <c r="DM358" s="177"/>
      <c r="DN358" s="177"/>
      <c r="DO358" s="177"/>
      <c r="DP358" s="177"/>
      <c r="DR358" s="177"/>
      <c r="DS358" s="177"/>
      <c r="DT358" s="177"/>
      <c r="DU358" s="177"/>
      <c r="DV358" s="177"/>
      <c r="DW358" s="177"/>
      <c r="DX358" s="177"/>
      <c r="DZ358" s="177"/>
      <c r="EA358" s="177"/>
      <c r="EB358" s="177"/>
      <c r="EC358" s="177"/>
      <c r="ED358" s="177"/>
      <c r="EE358" s="177"/>
      <c r="EF358" s="177"/>
      <c r="EH358" s="177"/>
      <c r="EI358" s="177"/>
      <c r="EJ358" s="177"/>
      <c r="EK358" s="177"/>
      <c r="EL358" s="177"/>
      <c r="EM358" s="177"/>
      <c r="EN358" s="177"/>
      <c r="EP358" s="177"/>
      <c r="EQ358" s="177"/>
      <c r="ER358" s="177"/>
      <c r="ES358" s="177"/>
      <c r="ET358" s="177"/>
      <c r="EU358" s="177"/>
      <c r="EV358" s="177"/>
      <c r="EX358" s="177"/>
      <c r="EY358" s="177"/>
      <c r="EZ358" s="177"/>
      <c r="FA358" s="177"/>
      <c r="FB358" s="177"/>
      <c r="FC358" s="177"/>
      <c r="FD358" s="177"/>
      <c r="FF358" s="177"/>
      <c r="FG358" s="177"/>
      <c r="FH358" s="177"/>
      <c r="FI358" s="177"/>
      <c r="FJ358" s="177"/>
      <c r="FK358" s="177"/>
      <c r="FL358" s="177"/>
      <c r="FN358" s="177"/>
      <c r="FO358" s="177"/>
      <c r="FP358" s="177"/>
      <c r="FQ358" s="177"/>
      <c r="FR358" s="177"/>
      <c r="FS358" s="177"/>
      <c r="FT358" s="177"/>
      <c r="FV358" s="177"/>
      <c r="FW358" s="177"/>
      <c r="FX358" s="177"/>
      <c r="FY358" s="177"/>
      <c r="FZ358" s="177"/>
      <c r="GA358" s="177"/>
      <c r="GB358" s="177"/>
      <c r="GD358" s="177"/>
      <c r="GE358" s="177"/>
      <c r="GF358" s="177"/>
      <c r="GG358" s="177"/>
      <c r="GH358" s="177"/>
      <c r="GI358" s="177"/>
      <c r="GJ358" s="177"/>
      <c r="GL358" s="177"/>
      <c r="GM358" s="177"/>
      <c r="GN358" s="177"/>
      <c r="GO358" s="177"/>
      <c r="GP358" s="177"/>
      <c r="GQ358" s="177"/>
      <c r="GR358" s="177"/>
      <c r="GT358" s="177"/>
      <c r="GU358" s="177"/>
      <c r="GV358" s="177"/>
      <c r="GW358" s="177"/>
      <c r="GX358" s="177"/>
      <c r="GY358" s="177"/>
      <c r="GZ358" s="177"/>
      <c r="HB358" s="177"/>
      <c r="HC358" s="177"/>
      <c r="HD358" s="177"/>
      <c r="HE358" s="177"/>
      <c r="HF358" s="177"/>
      <c r="HG358" s="177"/>
      <c r="HH358" s="177"/>
      <c r="HJ358" s="177"/>
      <c r="HK358" s="177"/>
      <c r="HL358" s="177"/>
      <c r="HM358" s="177"/>
      <c r="HN358" s="177"/>
      <c r="HO358" s="177"/>
      <c r="HP358" s="177"/>
      <c r="HR358" s="177"/>
      <c r="HS358" s="177"/>
      <c r="HT358" s="177"/>
      <c r="HU358" s="177"/>
      <c r="HV358" s="177"/>
      <c r="HW358" s="177"/>
      <c r="HX358" s="177"/>
      <c r="HZ358" s="177"/>
      <c r="IA358" s="177"/>
      <c r="IB358" s="177"/>
      <c r="IC358" s="177"/>
      <c r="ID358" s="177"/>
      <c r="IE358" s="177"/>
      <c r="IF358" s="177"/>
      <c r="IH358" s="177"/>
      <c r="II358" s="177"/>
      <c r="IJ358" s="177"/>
      <c r="IK358" s="177"/>
      <c r="IL358" s="177"/>
      <c r="IM358" s="177"/>
      <c r="IN358" s="177"/>
      <c r="IP358" s="177"/>
      <c r="IQ358" s="177"/>
      <c r="IR358" s="177"/>
      <c r="IS358" s="177"/>
      <c r="IT358" s="177"/>
      <c r="IU358" s="177"/>
      <c r="IV358" s="177"/>
    </row>
    <row r="359" spans="1:256" x14ac:dyDescent="0.25">
      <c r="A359" s="174">
        <v>8585</v>
      </c>
      <c r="B359" s="177" t="s">
        <v>888</v>
      </c>
      <c r="C359" s="177">
        <v>-1155.6600000000001</v>
      </c>
      <c r="D359" s="177">
        <v>0</v>
      </c>
      <c r="E359" s="177">
        <v>0</v>
      </c>
      <c r="F359" s="177">
        <v>0</v>
      </c>
      <c r="G359" s="177">
        <v>0</v>
      </c>
      <c r="H359" s="175">
        <v>-1155.6600000000001</v>
      </c>
      <c r="J359" s="177" t="s">
        <v>957</v>
      </c>
      <c r="K359" s="177"/>
      <c r="L359" s="177"/>
      <c r="M359" s="177"/>
      <c r="N359" s="177"/>
      <c r="O359" s="177"/>
      <c r="P359" s="177"/>
      <c r="R359" s="177"/>
      <c r="S359" s="177"/>
      <c r="T359" s="177"/>
      <c r="U359" s="177"/>
      <c r="V359" s="177"/>
      <c r="W359" s="177"/>
      <c r="X359" s="177"/>
      <c r="Z359" s="177"/>
      <c r="AA359" s="177"/>
      <c r="AB359" s="177"/>
      <c r="AC359" s="177"/>
      <c r="AD359" s="177"/>
      <c r="AE359" s="177"/>
      <c r="AF359" s="177"/>
      <c r="AH359" s="177"/>
      <c r="AI359" s="177"/>
      <c r="AJ359" s="177"/>
      <c r="AK359" s="177"/>
      <c r="AL359" s="177"/>
      <c r="AM359" s="177"/>
      <c r="AN359" s="177"/>
      <c r="AP359" s="177"/>
      <c r="AQ359" s="177"/>
      <c r="AR359" s="177"/>
      <c r="AS359" s="177"/>
      <c r="AT359" s="177"/>
      <c r="AU359" s="177"/>
      <c r="AV359" s="177"/>
      <c r="AX359" s="177"/>
      <c r="AY359" s="177"/>
      <c r="AZ359" s="177"/>
      <c r="BA359" s="177"/>
      <c r="BB359" s="177"/>
      <c r="BC359" s="177"/>
      <c r="BD359" s="177"/>
      <c r="BF359" s="177"/>
      <c r="BG359" s="177"/>
      <c r="BH359" s="177"/>
      <c r="BI359" s="177"/>
      <c r="BJ359" s="177"/>
      <c r="BK359" s="177"/>
      <c r="BL359" s="177"/>
      <c r="BN359" s="177"/>
      <c r="BO359" s="177"/>
      <c r="BP359" s="177"/>
      <c r="BQ359" s="177"/>
      <c r="BR359" s="177"/>
      <c r="BS359" s="177"/>
      <c r="BT359" s="177"/>
      <c r="BV359" s="177"/>
      <c r="BW359" s="177"/>
      <c r="BX359" s="177"/>
      <c r="BY359" s="177"/>
      <c r="BZ359" s="177"/>
      <c r="CA359" s="177"/>
      <c r="CB359" s="177"/>
      <c r="CD359" s="177"/>
      <c r="CE359" s="177"/>
      <c r="CF359" s="177"/>
      <c r="CG359" s="177"/>
      <c r="CH359" s="177"/>
      <c r="CI359" s="177"/>
      <c r="CJ359" s="177"/>
      <c r="CL359" s="177"/>
      <c r="CM359" s="177"/>
      <c r="CN359" s="177"/>
      <c r="CO359" s="177"/>
      <c r="CP359" s="177"/>
      <c r="CQ359" s="177"/>
      <c r="CR359" s="177"/>
      <c r="CT359" s="177"/>
      <c r="CU359" s="177"/>
      <c r="CV359" s="177"/>
      <c r="CW359" s="177"/>
      <c r="CX359" s="177"/>
      <c r="CY359" s="177"/>
      <c r="CZ359" s="177"/>
      <c r="DB359" s="177"/>
      <c r="DC359" s="177"/>
      <c r="DD359" s="177"/>
      <c r="DE359" s="177"/>
      <c r="DF359" s="177"/>
      <c r="DG359" s="177"/>
      <c r="DH359" s="177"/>
      <c r="DJ359" s="177"/>
      <c r="DK359" s="177"/>
      <c r="DL359" s="177"/>
      <c r="DM359" s="177"/>
      <c r="DN359" s="177"/>
      <c r="DO359" s="177"/>
      <c r="DP359" s="177"/>
      <c r="DR359" s="177"/>
      <c r="DS359" s="177"/>
      <c r="DT359" s="177"/>
      <c r="DU359" s="177"/>
      <c r="DV359" s="177"/>
      <c r="DW359" s="177"/>
      <c r="DX359" s="177"/>
      <c r="DZ359" s="177"/>
      <c r="EA359" s="177"/>
      <c r="EB359" s="177"/>
      <c r="EC359" s="177"/>
      <c r="ED359" s="177"/>
      <c r="EE359" s="177"/>
      <c r="EF359" s="177"/>
      <c r="EH359" s="177"/>
      <c r="EI359" s="177"/>
      <c r="EJ359" s="177"/>
      <c r="EK359" s="177"/>
      <c r="EL359" s="177"/>
      <c r="EM359" s="177"/>
      <c r="EN359" s="177"/>
      <c r="EP359" s="177"/>
      <c r="EQ359" s="177"/>
      <c r="ER359" s="177"/>
      <c r="ES359" s="177"/>
      <c r="ET359" s="177"/>
      <c r="EU359" s="177"/>
      <c r="EV359" s="177"/>
      <c r="EX359" s="177"/>
      <c r="EY359" s="177"/>
      <c r="EZ359" s="177"/>
      <c r="FA359" s="177"/>
      <c r="FB359" s="177"/>
      <c r="FC359" s="177"/>
      <c r="FD359" s="177"/>
      <c r="FF359" s="177"/>
      <c r="FG359" s="177"/>
      <c r="FH359" s="177"/>
      <c r="FI359" s="177"/>
      <c r="FJ359" s="177"/>
      <c r="FK359" s="177"/>
      <c r="FL359" s="177"/>
      <c r="FN359" s="177"/>
      <c r="FO359" s="177"/>
      <c r="FP359" s="177"/>
      <c r="FQ359" s="177"/>
      <c r="FR359" s="177"/>
      <c r="FS359" s="177"/>
      <c r="FT359" s="177"/>
      <c r="FV359" s="177"/>
      <c r="FW359" s="177"/>
      <c r="FX359" s="177"/>
      <c r="FY359" s="177"/>
      <c r="FZ359" s="177"/>
      <c r="GA359" s="177"/>
      <c r="GB359" s="177"/>
      <c r="GD359" s="177"/>
      <c r="GE359" s="177"/>
      <c r="GF359" s="177"/>
      <c r="GG359" s="177"/>
      <c r="GH359" s="177"/>
      <c r="GI359" s="177"/>
      <c r="GJ359" s="177"/>
      <c r="GL359" s="177"/>
      <c r="GM359" s="177"/>
      <c r="GN359" s="177"/>
      <c r="GO359" s="177"/>
      <c r="GP359" s="177"/>
      <c r="GQ359" s="177"/>
      <c r="GR359" s="177"/>
      <c r="GT359" s="177"/>
      <c r="GU359" s="177"/>
      <c r="GV359" s="177"/>
      <c r="GW359" s="177"/>
      <c r="GX359" s="177"/>
      <c r="GY359" s="177"/>
      <c r="GZ359" s="177"/>
      <c r="HB359" s="177"/>
      <c r="HC359" s="177"/>
      <c r="HD359" s="177"/>
      <c r="HE359" s="177"/>
      <c r="HF359" s="177"/>
      <c r="HG359" s="177"/>
      <c r="HH359" s="177"/>
      <c r="HJ359" s="177"/>
      <c r="HK359" s="177"/>
      <c r="HL359" s="177"/>
      <c r="HM359" s="177"/>
      <c r="HN359" s="177"/>
      <c r="HO359" s="177"/>
      <c r="HP359" s="177"/>
      <c r="HR359" s="177"/>
      <c r="HS359" s="177"/>
      <c r="HT359" s="177"/>
      <c r="HU359" s="177"/>
      <c r="HV359" s="177"/>
      <c r="HW359" s="177"/>
      <c r="HX359" s="177"/>
      <c r="HZ359" s="177"/>
      <c r="IA359" s="177"/>
      <c r="IB359" s="177"/>
      <c r="IC359" s="177"/>
      <c r="ID359" s="177"/>
      <c r="IE359" s="177"/>
      <c r="IF359" s="177"/>
      <c r="IH359" s="177"/>
      <c r="II359" s="177"/>
      <c r="IJ359" s="177"/>
      <c r="IK359" s="177"/>
      <c r="IL359" s="177"/>
      <c r="IM359" s="177"/>
      <c r="IN359" s="177"/>
      <c r="IP359" s="177"/>
      <c r="IQ359" s="177"/>
      <c r="IR359" s="177"/>
      <c r="IS359" s="177"/>
      <c r="IT359" s="177"/>
      <c r="IU359" s="177"/>
      <c r="IV359" s="177"/>
    </row>
    <row r="360" spans="1:256" x14ac:dyDescent="0.25">
      <c r="A360" s="174">
        <v>8587</v>
      </c>
      <c r="B360" s="177" t="s">
        <v>889</v>
      </c>
      <c r="C360" s="177">
        <v>-623.71</v>
      </c>
      <c r="D360" s="177">
        <v>623.71</v>
      </c>
      <c r="E360" s="177">
        <v>0</v>
      </c>
      <c r="F360" s="177">
        <v>623.71</v>
      </c>
      <c r="G360" s="177">
        <v>0</v>
      </c>
      <c r="H360" s="175">
        <v>0</v>
      </c>
      <c r="J360" s="177" t="s">
        <v>957</v>
      </c>
      <c r="K360" s="177"/>
      <c r="L360" s="177"/>
      <c r="M360" s="177"/>
      <c r="N360" s="177"/>
      <c r="O360" s="177"/>
      <c r="P360" s="177"/>
      <c r="R360" s="177"/>
      <c r="S360" s="177"/>
      <c r="T360" s="177"/>
      <c r="U360" s="177"/>
      <c r="V360" s="177"/>
      <c r="W360" s="177"/>
      <c r="X360" s="177"/>
      <c r="Z360" s="177"/>
      <c r="AA360" s="177"/>
      <c r="AB360" s="177"/>
      <c r="AC360" s="177"/>
      <c r="AD360" s="177"/>
      <c r="AE360" s="177"/>
      <c r="AF360" s="177"/>
      <c r="AH360" s="177"/>
      <c r="AI360" s="177"/>
      <c r="AJ360" s="177"/>
      <c r="AK360" s="177"/>
      <c r="AL360" s="177"/>
      <c r="AM360" s="177"/>
      <c r="AN360" s="177"/>
      <c r="AP360" s="177"/>
      <c r="AQ360" s="177"/>
      <c r="AR360" s="177"/>
      <c r="AS360" s="177"/>
      <c r="AT360" s="177"/>
      <c r="AU360" s="177"/>
      <c r="AV360" s="177"/>
      <c r="AX360" s="177"/>
      <c r="AY360" s="177"/>
      <c r="AZ360" s="177"/>
      <c r="BA360" s="177"/>
      <c r="BB360" s="177"/>
      <c r="BC360" s="177"/>
      <c r="BD360" s="177"/>
      <c r="BF360" s="177"/>
      <c r="BG360" s="177"/>
      <c r="BH360" s="177"/>
      <c r="BI360" s="177"/>
      <c r="BJ360" s="177"/>
      <c r="BK360" s="177"/>
      <c r="BL360" s="177"/>
      <c r="BN360" s="177"/>
      <c r="BO360" s="177"/>
      <c r="BP360" s="177"/>
      <c r="BQ360" s="177"/>
      <c r="BR360" s="177"/>
      <c r="BS360" s="177"/>
      <c r="BT360" s="177"/>
      <c r="BV360" s="177"/>
      <c r="BW360" s="177"/>
      <c r="BX360" s="177"/>
      <c r="BY360" s="177"/>
      <c r="BZ360" s="177"/>
      <c r="CA360" s="177"/>
      <c r="CB360" s="177"/>
      <c r="CD360" s="177"/>
      <c r="CE360" s="177"/>
      <c r="CF360" s="177"/>
      <c r="CG360" s="177"/>
      <c r="CH360" s="177"/>
      <c r="CI360" s="177"/>
      <c r="CJ360" s="177"/>
      <c r="CL360" s="177"/>
      <c r="CM360" s="177"/>
      <c r="CN360" s="177"/>
      <c r="CO360" s="177"/>
      <c r="CP360" s="177"/>
      <c r="CQ360" s="177"/>
      <c r="CR360" s="177"/>
      <c r="CT360" s="177"/>
      <c r="CU360" s="177"/>
      <c r="CV360" s="177"/>
      <c r="CW360" s="177"/>
      <c r="CX360" s="177"/>
      <c r="CY360" s="177"/>
      <c r="CZ360" s="177"/>
      <c r="DB360" s="177"/>
      <c r="DC360" s="177"/>
      <c r="DD360" s="177"/>
      <c r="DE360" s="177"/>
      <c r="DF360" s="177"/>
      <c r="DG360" s="177"/>
      <c r="DH360" s="177"/>
      <c r="DJ360" s="177"/>
      <c r="DK360" s="177"/>
      <c r="DL360" s="177"/>
      <c r="DM360" s="177"/>
      <c r="DN360" s="177"/>
      <c r="DO360" s="177"/>
      <c r="DP360" s="177"/>
      <c r="DR360" s="177"/>
      <c r="DS360" s="177"/>
      <c r="DT360" s="177"/>
      <c r="DU360" s="177"/>
      <c r="DV360" s="177"/>
      <c r="DW360" s="177"/>
      <c r="DX360" s="177"/>
      <c r="DZ360" s="177"/>
      <c r="EA360" s="177"/>
      <c r="EB360" s="177"/>
      <c r="EC360" s="177"/>
      <c r="ED360" s="177"/>
      <c r="EE360" s="177"/>
      <c r="EF360" s="177"/>
      <c r="EH360" s="177"/>
      <c r="EI360" s="177"/>
      <c r="EJ360" s="177"/>
      <c r="EK360" s="177"/>
      <c r="EL360" s="177"/>
      <c r="EM360" s="177"/>
      <c r="EN360" s="177"/>
      <c r="EP360" s="177"/>
      <c r="EQ360" s="177"/>
      <c r="ER360" s="177"/>
      <c r="ES360" s="177"/>
      <c r="ET360" s="177"/>
      <c r="EU360" s="177"/>
      <c r="EV360" s="177"/>
      <c r="EX360" s="177"/>
      <c r="EY360" s="177"/>
      <c r="EZ360" s="177"/>
      <c r="FA360" s="177"/>
      <c r="FB360" s="177"/>
      <c r="FC360" s="177"/>
      <c r="FD360" s="177"/>
      <c r="FF360" s="177"/>
      <c r="FG360" s="177"/>
      <c r="FH360" s="177"/>
      <c r="FI360" s="177"/>
      <c r="FJ360" s="177"/>
      <c r="FK360" s="177"/>
      <c r="FL360" s="177"/>
      <c r="FN360" s="177"/>
      <c r="FO360" s="177"/>
      <c r="FP360" s="177"/>
      <c r="FQ360" s="177"/>
      <c r="FR360" s="177"/>
      <c r="FS360" s="177"/>
      <c r="FT360" s="177"/>
      <c r="FV360" s="177"/>
      <c r="FW360" s="177"/>
      <c r="FX360" s="177"/>
      <c r="FY360" s="177"/>
      <c r="FZ360" s="177"/>
      <c r="GA360" s="177"/>
      <c r="GB360" s="177"/>
      <c r="GD360" s="177"/>
      <c r="GE360" s="177"/>
      <c r="GF360" s="177"/>
      <c r="GG360" s="177"/>
      <c r="GH360" s="177"/>
      <c r="GI360" s="177"/>
      <c r="GJ360" s="177"/>
      <c r="GL360" s="177"/>
      <c r="GM360" s="177"/>
      <c r="GN360" s="177"/>
      <c r="GO360" s="177"/>
      <c r="GP360" s="177"/>
      <c r="GQ360" s="177"/>
      <c r="GR360" s="177"/>
      <c r="GT360" s="177"/>
      <c r="GU360" s="177"/>
      <c r="GV360" s="177"/>
      <c r="GW360" s="177"/>
      <c r="GX360" s="177"/>
      <c r="GY360" s="177"/>
      <c r="GZ360" s="177"/>
      <c r="HB360" s="177"/>
      <c r="HC360" s="177"/>
      <c r="HD360" s="177"/>
      <c r="HE360" s="177"/>
      <c r="HF360" s="177"/>
      <c r="HG360" s="177"/>
      <c r="HH360" s="177"/>
      <c r="HJ360" s="177"/>
      <c r="HK360" s="177"/>
      <c r="HL360" s="177"/>
      <c r="HM360" s="177"/>
      <c r="HN360" s="177"/>
      <c r="HO360" s="177"/>
      <c r="HP360" s="177"/>
      <c r="HR360" s="177"/>
      <c r="HS360" s="177"/>
      <c r="HT360" s="177"/>
      <c r="HU360" s="177"/>
      <c r="HV360" s="177"/>
      <c r="HW360" s="177"/>
      <c r="HX360" s="177"/>
      <c r="HZ360" s="177"/>
      <c r="IA360" s="177"/>
      <c r="IB360" s="177"/>
      <c r="IC360" s="177"/>
      <c r="ID360" s="177"/>
      <c r="IE360" s="177"/>
      <c r="IF360" s="177"/>
      <c r="IH360" s="177"/>
      <c r="II360" s="177"/>
      <c r="IJ360" s="177"/>
      <c r="IK360" s="177"/>
      <c r="IL360" s="177"/>
      <c r="IM360" s="177"/>
      <c r="IN360" s="177"/>
      <c r="IP360" s="177"/>
      <c r="IQ360" s="177"/>
      <c r="IR360" s="177"/>
      <c r="IS360" s="177"/>
      <c r="IT360" s="177"/>
      <c r="IU360" s="177"/>
      <c r="IV360" s="177"/>
    </row>
    <row r="361" spans="1:256" x14ac:dyDescent="0.25">
      <c r="A361" s="174">
        <v>8588</v>
      </c>
      <c r="B361" s="177" t="s">
        <v>890</v>
      </c>
      <c r="C361" s="177">
        <v>-24550.81</v>
      </c>
      <c r="D361" s="177">
        <v>0</v>
      </c>
      <c r="E361" s="177">
        <v>0</v>
      </c>
      <c r="F361" s="177">
        <v>0</v>
      </c>
      <c r="G361" s="177">
        <v>0</v>
      </c>
      <c r="H361" s="175">
        <v>-24550.81</v>
      </c>
      <c r="J361" s="177" t="s">
        <v>957</v>
      </c>
      <c r="K361" s="177"/>
      <c r="L361" s="177"/>
      <c r="M361" s="177"/>
      <c r="N361" s="177"/>
      <c r="O361" s="177"/>
      <c r="P361" s="177"/>
      <c r="R361" s="177"/>
      <c r="S361" s="177"/>
      <c r="T361" s="177"/>
      <c r="U361" s="177"/>
      <c r="V361" s="177"/>
      <c r="W361" s="177"/>
      <c r="X361" s="177"/>
      <c r="Z361" s="177"/>
      <c r="AA361" s="177"/>
      <c r="AB361" s="177"/>
      <c r="AC361" s="177"/>
      <c r="AD361" s="177"/>
      <c r="AE361" s="177"/>
      <c r="AF361" s="177"/>
      <c r="AH361" s="177"/>
      <c r="AI361" s="177"/>
      <c r="AJ361" s="177"/>
      <c r="AK361" s="177"/>
      <c r="AL361" s="177"/>
      <c r="AM361" s="177"/>
      <c r="AN361" s="177"/>
      <c r="AP361" s="177"/>
      <c r="AQ361" s="177"/>
      <c r="AR361" s="177"/>
      <c r="AS361" s="177"/>
      <c r="AT361" s="177"/>
      <c r="AU361" s="177"/>
      <c r="AV361" s="177"/>
      <c r="AX361" s="177"/>
      <c r="AY361" s="177"/>
      <c r="AZ361" s="177"/>
      <c r="BA361" s="177"/>
      <c r="BB361" s="177"/>
      <c r="BC361" s="177"/>
      <c r="BD361" s="177"/>
      <c r="BF361" s="177"/>
      <c r="BG361" s="177"/>
      <c r="BH361" s="177"/>
      <c r="BI361" s="177"/>
      <c r="BJ361" s="177"/>
      <c r="BK361" s="177"/>
      <c r="BL361" s="177"/>
      <c r="BN361" s="177"/>
      <c r="BO361" s="177"/>
      <c r="BP361" s="177"/>
      <c r="BQ361" s="177"/>
      <c r="BR361" s="177"/>
      <c r="BS361" s="177"/>
      <c r="BT361" s="177"/>
      <c r="BV361" s="177"/>
      <c r="BW361" s="177"/>
      <c r="BX361" s="177"/>
      <c r="BY361" s="177"/>
      <c r="BZ361" s="177"/>
      <c r="CA361" s="177"/>
      <c r="CB361" s="177"/>
      <c r="CD361" s="177"/>
      <c r="CE361" s="177"/>
      <c r="CF361" s="177"/>
      <c r="CG361" s="177"/>
      <c r="CH361" s="177"/>
      <c r="CI361" s="177"/>
      <c r="CJ361" s="177"/>
      <c r="CL361" s="177"/>
      <c r="CM361" s="177"/>
      <c r="CN361" s="177"/>
      <c r="CO361" s="177"/>
      <c r="CP361" s="177"/>
      <c r="CQ361" s="177"/>
      <c r="CR361" s="177"/>
      <c r="CT361" s="177"/>
      <c r="CU361" s="177"/>
      <c r="CV361" s="177"/>
      <c r="CW361" s="177"/>
      <c r="CX361" s="177"/>
      <c r="CY361" s="177"/>
      <c r="CZ361" s="177"/>
      <c r="DB361" s="177"/>
      <c r="DC361" s="177"/>
      <c r="DD361" s="177"/>
      <c r="DE361" s="177"/>
      <c r="DF361" s="177"/>
      <c r="DG361" s="177"/>
      <c r="DH361" s="177"/>
      <c r="DJ361" s="177"/>
      <c r="DK361" s="177"/>
      <c r="DL361" s="177"/>
      <c r="DM361" s="177"/>
      <c r="DN361" s="177"/>
      <c r="DO361" s="177"/>
      <c r="DP361" s="177"/>
      <c r="DR361" s="177"/>
      <c r="DS361" s="177"/>
      <c r="DT361" s="177"/>
      <c r="DU361" s="177"/>
      <c r="DV361" s="177"/>
      <c r="DW361" s="177"/>
      <c r="DX361" s="177"/>
      <c r="DZ361" s="177"/>
      <c r="EA361" s="177"/>
      <c r="EB361" s="177"/>
      <c r="EC361" s="177"/>
      <c r="ED361" s="177"/>
      <c r="EE361" s="177"/>
      <c r="EF361" s="177"/>
      <c r="EH361" s="177"/>
      <c r="EI361" s="177"/>
      <c r="EJ361" s="177"/>
      <c r="EK361" s="177"/>
      <c r="EL361" s="177"/>
      <c r="EM361" s="177"/>
      <c r="EN361" s="177"/>
      <c r="EP361" s="177"/>
      <c r="EQ361" s="177"/>
      <c r="ER361" s="177"/>
      <c r="ES361" s="177"/>
      <c r="ET361" s="177"/>
      <c r="EU361" s="177"/>
      <c r="EV361" s="177"/>
      <c r="EX361" s="177"/>
      <c r="EY361" s="177"/>
      <c r="EZ361" s="177"/>
      <c r="FA361" s="177"/>
      <c r="FB361" s="177"/>
      <c r="FC361" s="177"/>
      <c r="FD361" s="177"/>
      <c r="FF361" s="177"/>
      <c r="FG361" s="177"/>
      <c r="FH361" s="177"/>
      <c r="FI361" s="177"/>
      <c r="FJ361" s="177"/>
      <c r="FK361" s="177"/>
      <c r="FL361" s="177"/>
      <c r="FN361" s="177"/>
      <c r="FO361" s="177"/>
      <c r="FP361" s="177"/>
      <c r="FQ361" s="177"/>
      <c r="FR361" s="177"/>
      <c r="FS361" s="177"/>
      <c r="FT361" s="177"/>
      <c r="FV361" s="177"/>
      <c r="FW361" s="177"/>
      <c r="FX361" s="177"/>
      <c r="FY361" s="177"/>
      <c r="FZ361" s="177"/>
      <c r="GA361" s="177"/>
      <c r="GB361" s="177"/>
      <c r="GD361" s="177"/>
      <c r="GE361" s="177"/>
      <c r="GF361" s="177"/>
      <c r="GG361" s="177"/>
      <c r="GH361" s="177"/>
      <c r="GI361" s="177"/>
      <c r="GJ361" s="177"/>
      <c r="GL361" s="177"/>
      <c r="GM361" s="177"/>
      <c r="GN361" s="177"/>
      <c r="GO361" s="177"/>
      <c r="GP361" s="177"/>
      <c r="GQ361" s="177"/>
      <c r="GR361" s="177"/>
      <c r="GT361" s="177"/>
      <c r="GU361" s="177"/>
      <c r="GV361" s="177"/>
      <c r="GW361" s="177"/>
      <c r="GX361" s="177"/>
      <c r="GY361" s="177"/>
      <c r="GZ361" s="177"/>
      <c r="HB361" s="177"/>
      <c r="HC361" s="177"/>
      <c r="HD361" s="177"/>
      <c r="HE361" s="177"/>
      <c r="HF361" s="177"/>
      <c r="HG361" s="177"/>
      <c r="HH361" s="177"/>
      <c r="HJ361" s="177"/>
      <c r="HK361" s="177"/>
      <c r="HL361" s="177"/>
      <c r="HM361" s="177"/>
      <c r="HN361" s="177"/>
      <c r="HO361" s="177"/>
      <c r="HP361" s="177"/>
      <c r="HR361" s="177"/>
      <c r="HS361" s="177"/>
      <c r="HT361" s="177"/>
      <c r="HU361" s="177"/>
      <c r="HV361" s="177"/>
      <c r="HW361" s="177"/>
      <c r="HX361" s="177"/>
      <c r="HZ361" s="177"/>
      <c r="IA361" s="177"/>
      <c r="IB361" s="177"/>
      <c r="IC361" s="177"/>
      <c r="ID361" s="177"/>
      <c r="IE361" s="177"/>
      <c r="IF361" s="177"/>
      <c r="IH361" s="177"/>
      <c r="II361" s="177"/>
      <c r="IJ361" s="177"/>
      <c r="IK361" s="177"/>
      <c r="IL361" s="177"/>
      <c r="IM361" s="177"/>
      <c r="IN361" s="177"/>
      <c r="IP361" s="177"/>
      <c r="IQ361" s="177"/>
      <c r="IR361" s="177"/>
      <c r="IS361" s="177"/>
      <c r="IT361" s="177"/>
      <c r="IU361" s="177"/>
      <c r="IV361" s="177"/>
    </row>
    <row r="362" spans="1:256" x14ac:dyDescent="0.25">
      <c r="A362" s="174">
        <v>8591</v>
      </c>
      <c r="B362" s="177" t="s">
        <v>2625</v>
      </c>
      <c r="C362" s="177">
        <v>-3665</v>
      </c>
      <c r="D362" s="177">
        <v>3665</v>
      </c>
      <c r="E362" s="177">
        <v>0</v>
      </c>
      <c r="F362" s="177">
        <v>3665</v>
      </c>
      <c r="G362" s="177">
        <v>0</v>
      </c>
      <c r="H362" s="175">
        <v>0</v>
      </c>
      <c r="J362" s="177" t="s">
        <v>957</v>
      </c>
      <c r="K362" s="177"/>
      <c r="L362" s="177"/>
      <c r="M362" s="177"/>
      <c r="N362" s="177"/>
      <c r="O362" s="177"/>
      <c r="P362" s="177"/>
      <c r="R362" s="177"/>
      <c r="S362" s="177"/>
      <c r="T362" s="177"/>
      <c r="U362" s="177"/>
      <c r="V362" s="177"/>
      <c r="W362" s="177"/>
      <c r="X362" s="177"/>
      <c r="Z362" s="177"/>
      <c r="AA362" s="177"/>
      <c r="AB362" s="177"/>
      <c r="AC362" s="177"/>
      <c r="AD362" s="177"/>
      <c r="AE362" s="177"/>
      <c r="AF362" s="177"/>
      <c r="AH362" s="177"/>
      <c r="AI362" s="177"/>
      <c r="AJ362" s="177"/>
      <c r="AK362" s="177"/>
      <c r="AL362" s="177"/>
      <c r="AM362" s="177"/>
      <c r="AN362" s="177"/>
      <c r="AP362" s="177"/>
      <c r="AQ362" s="177"/>
      <c r="AR362" s="177"/>
      <c r="AS362" s="177"/>
      <c r="AT362" s="177"/>
      <c r="AU362" s="177"/>
      <c r="AV362" s="177"/>
      <c r="AX362" s="177"/>
      <c r="AY362" s="177"/>
      <c r="AZ362" s="177"/>
      <c r="BA362" s="177"/>
      <c r="BB362" s="177"/>
      <c r="BC362" s="177"/>
      <c r="BD362" s="177"/>
      <c r="BF362" s="177"/>
      <c r="BG362" s="177"/>
      <c r="BH362" s="177"/>
      <c r="BI362" s="177"/>
      <c r="BJ362" s="177"/>
      <c r="BK362" s="177"/>
      <c r="BL362" s="177"/>
      <c r="BN362" s="177"/>
      <c r="BO362" s="177"/>
      <c r="BP362" s="177"/>
      <c r="BQ362" s="177"/>
      <c r="BR362" s="177"/>
      <c r="BS362" s="177"/>
      <c r="BT362" s="177"/>
      <c r="BV362" s="177"/>
      <c r="BW362" s="177"/>
      <c r="BX362" s="177"/>
      <c r="BY362" s="177"/>
      <c r="BZ362" s="177"/>
      <c r="CA362" s="177"/>
      <c r="CB362" s="177"/>
      <c r="CD362" s="177"/>
      <c r="CE362" s="177"/>
      <c r="CF362" s="177"/>
      <c r="CG362" s="177"/>
      <c r="CH362" s="177"/>
      <c r="CI362" s="177"/>
      <c r="CJ362" s="177"/>
      <c r="CL362" s="177"/>
      <c r="CM362" s="177"/>
      <c r="CN362" s="177"/>
      <c r="CO362" s="177"/>
      <c r="CP362" s="177"/>
      <c r="CQ362" s="177"/>
      <c r="CR362" s="177"/>
      <c r="CT362" s="177"/>
      <c r="CU362" s="177"/>
      <c r="CV362" s="177"/>
      <c r="CW362" s="177"/>
      <c r="CX362" s="177"/>
      <c r="CY362" s="177"/>
      <c r="CZ362" s="177"/>
      <c r="DB362" s="177"/>
      <c r="DC362" s="177"/>
      <c r="DD362" s="177"/>
      <c r="DE362" s="177"/>
      <c r="DF362" s="177"/>
      <c r="DG362" s="177"/>
      <c r="DH362" s="177"/>
      <c r="DJ362" s="177"/>
      <c r="DK362" s="177"/>
      <c r="DL362" s="177"/>
      <c r="DM362" s="177"/>
      <c r="DN362" s="177"/>
      <c r="DO362" s="177"/>
      <c r="DP362" s="177"/>
      <c r="DR362" s="177"/>
      <c r="DS362" s="177"/>
      <c r="DT362" s="177"/>
      <c r="DU362" s="177"/>
      <c r="DV362" s="177"/>
      <c r="DW362" s="177"/>
      <c r="DX362" s="177"/>
      <c r="DZ362" s="177"/>
      <c r="EA362" s="177"/>
      <c r="EB362" s="177"/>
      <c r="EC362" s="177"/>
      <c r="ED362" s="177"/>
      <c r="EE362" s="177"/>
      <c r="EF362" s="177"/>
      <c r="EH362" s="177"/>
      <c r="EI362" s="177"/>
      <c r="EJ362" s="177"/>
      <c r="EK362" s="177"/>
      <c r="EL362" s="177"/>
      <c r="EM362" s="177"/>
      <c r="EN362" s="177"/>
      <c r="EP362" s="177"/>
      <c r="EQ362" s="177"/>
      <c r="ER362" s="177"/>
      <c r="ES362" s="177"/>
      <c r="ET362" s="177"/>
      <c r="EU362" s="177"/>
      <c r="EV362" s="177"/>
      <c r="EX362" s="177"/>
      <c r="EY362" s="177"/>
      <c r="EZ362" s="177"/>
      <c r="FA362" s="177"/>
      <c r="FB362" s="177"/>
      <c r="FC362" s="177"/>
      <c r="FD362" s="177"/>
      <c r="FF362" s="177"/>
      <c r="FG362" s="177"/>
      <c r="FH362" s="177"/>
      <c r="FI362" s="177"/>
      <c r="FJ362" s="177"/>
      <c r="FK362" s="177"/>
      <c r="FL362" s="177"/>
      <c r="FN362" s="177"/>
      <c r="FO362" s="177"/>
      <c r="FP362" s="177"/>
      <c r="FQ362" s="177"/>
      <c r="FR362" s="177"/>
      <c r="FS362" s="177"/>
      <c r="FT362" s="177"/>
      <c r="FV362" s="177"/>
      <c r="FW362" s="177"/>
      <c r="FX362" s="177"/>
      <c r="FY362" s="177"/>
      <c r="FZ362" s="177"/>
      <c r="GA362" s="177"/>
      <c r="GB362" s="177"/>
      <c r="GD362" s="177"/>
      <c r="GE362" s="177"/>
      <c r="GF362" s="177"/>
      <c r="GG362" s="177"/>
      <c r="GH362" s="177"/>
      <c r="GI362" s="177"/>
      <c r="GJ362" s="177"/>
      <c r="GL362" s="177"/>
      <c r="GM362" s="177"/>
      <c r="GN362" s="177"/>
      <c r="GO362" s="177"/>
      <c r="GP362" s="177"/>
      <c r="GQ362" s="177"/>
      <c r="GR362" s="177"/>
      <c r="GT362" s="177"/>
      <c r="GU362" s="177"/>
      <c r="GV362" s="177"/>
      <c r="GW362" s="177"/>
      <c r="GX362" s="177"/>
      <c r="GY362" s="177"/>
      <c r="GZ362" s="177"/>
      <c r="HB362" s="177"/>
      <c r="HC362" s="177"/>
      <c r="HD362" s="177"/>
      <c r="HE362" s="177"/>
      <c r="HF362" s="177"/>
      <c r="HG362" s="177"/>
      <c r="HH362" s="177"/>
      <c r="HJ362" s="177"/>
      <c r="HK362" s="177"/>
      <c r="HL362" s="177"/>
      <c r="HM362" s="177"/>
      <c r="HN362" s="177"/>
      <c r="HO362" s="177"/>
      <c r="HP362" s="177"/>
      <c r="HR362" s="177"/>
      <c r="HS362" s="177"/>
      <c r="HT362" s="177"/>
      <c r="HU362" s="177"/>
      <c r="HV362" s="177"/>
      <c r="HW362" s="177"/>
      <c r="HX362" s="177"/>
      <c r="HZ362" s="177"/>
      <c r="IA362" s="177"/>
      <c r="IB362" s="177"/>
      <c r="IC362" s="177"/>
      <c r="ID362" s="177"/>
      <c r="IE362" s="177"/>
      <c r="IF362" s="177"/>
      <c r="IH362" s="177"/>
      <c r="II362" s="177"/>
      <c r="IJ362" s="177"/>
      <c r="IK362" s="177"/>
      <c r="IL362" s="177"/>
      <c r="IM362" s="177"/>
      <c r="IN362" s="177"/>
      <c r="IP362" s="177"/>
      <c r="IQ362" s="177"/>
      <c r="IR362" s="177"/>
      <c r="IS362" s="177"/>
      <c r="IT362" s="177"/>
      <c r="IU362" s="177"/>
      <c r="IV362" s="177"/>
    </row>
    <row r="363" spans="1:256" x14ac:dyDescent="0.25">
      <c r="A363" s="174">
        <v>8592</v>
      </c>
      <c r="B363" s="177" t="s">
        <v>891</v>
      </c>
      <c r="C363" s="177">
        <v>-6250</v>
      </c>
      <c r="D363" s="177">
        <v>6250</v>
      </c>
      <c r="E363" s="177">
        <v>0</v>
      </c>
      <c r="F363" s="177">
        <v>6250</v>
      </c>
      <c r="G363" s="177">
        <v>0</v>
      </c>
      <c r="H363" s="175">
        <v>0</v>
      </c>
      <c r="J363" s="177" t="s">
        <v>957</v>
      </c>
      <c r="K363" s="177"/>
      <c r="L363" s="177"/>
      <c r="M363" s="177"/>
      <c r="N363" s="177"/>
      <c r="O363" s="177"/>
      <c r="P363" s="177"/>
      <c r="R363" s="177"/>
      <c r="S363" s="177"/>
      <c r="T363" s="177"/>
      <c r="U363" s="177"/>
      <c r="V363" s="177"/>
      <c r="W363" s="177"/>
      <c r="X363" s="177"/>
      <c r="Z363" s="177"/>
      <c r="AA363" s="177"/>
      <c r="AB363" s="177"/>
      <c r="AC363" s="177"/>
      <c r="AD363" s="177"/>
      <c r="AE363" s="177"/>
      <c r="AF363" s="177"/>
      <c r="AH363" s="177"/>
      <c r="AI363" s="177"/>
      <c r="AJ363" s="177"/>
      <c r="AK363" s="177"/>
      <c r="AL363" s="177"/>
      <c r="AM363" s="177"/>
      <c r="AN363" s="177"/>
      <c r="AP363" s="177"/>
      <c r="AQ363" s="177"/>
      <c r="AR363" s="177"/>
      <c r="AS363" s="177"/>
      <c r="AT363" s="177"/>
      <c r="AU363" s="177"/>
      <c r="AV363" s="177"/>
      <c r="AX363" s="177"/>
      <c r="AY363" s="177"/>
      <c r="AZ363" s="177"/>
      <c r="BA363" s="177"/>
      <c r="BB363" s="177"/>
      <c r="BC363" s="177"/>
      <c r="BD363" s="177"/>
      <c r="BF363" s="177"/>
      <c r="BG363" s="177"/>
      <c r="BH363" s="177"/>
      <c r="BI363" s="177"/>
      <c r="BJ363" s="177"/>
      <c r="BK363" s="177"/>
      <c r="BL363" s="177"/>
      <c r="BN363" s="177"/>
      <c r="BO363" s="177"/>
      <c r="BP363" s="177"/>
      <c r="BQ363" s="177"/>
      <c r="BR363" s="177"/>
      <c r="BS363" s="177"/>
      <c r="BT363" s="177"/>
      <c r="BV363" s="177"/>
      <c r="BW363" s="177"/>
      <c r="BX363" s="177"/>
      <c r="BY363" s="177"/>
      <c r="BZ363" s="177"/>
      <c r="CA363" s="177"/>
      <c r="CB363" s="177"/>
      <c r="CD363" s="177"/>
      <c r="CE363" s="177"/>
      <c r="CF363" s="177"/>
      <c r="CG363" s="177"/>
      <c r="CH363" s="177"/>
      <c r="CI363" s="177"/>
      <c r="CJ363" s="177"/>
      <c r="CL363" s="177"/>
      <c r="CM363" s="177"/>
      <c r="CN363" s="177"/>
      <c r="CO363" s="177"/>
      <c r="CP363" s="177"/>
      <c r="CQ363" s="177"/>
      <c r="CR363" s="177"/>
      <c r="CT363" s="177"/>
      <c r="CU363" s="177"/>
      <c r="CV363" s="177"/>
      <c r="CW363" s="177"/>
      <c r="CX363" s="177"/>
      <c r="CY363" s="177"/>
      <c r="CZ363" s="177"/>
      <c r="DB363" s="177"/>
      <c r="DC363" s="177"/>
      <c r="DD363" s="177"/>
      <c r="DE363" s="177"/>
      <c r="DF363" s="177"/>
      <c r="DG363" s="177"/>
      <c r="DH363" s="177"/>
      <c r="DJ363" s="177"/>
      <c r="DK363" s="177"/>
      <c r="DL363" s="177"/>
      <c r="DM363" s="177"/>
      <c r="DN363" s="177"/>
      <c r="DO363" s="177"/>
      <c r="DP363" s="177"/>
      <c r="DR363" s="177"/>
      <c r="DS363" s="177"/>
      <c r="DT363" s="177"/>
      <c r="DU363" s="177"/>
      <c r="DV363" s="177"/>
      <c r="DW363" s="177"/>
      <c r="DX363" s="177"/>
      <c r="DZ363" s="177"/>
      <c r="EA363" s="177"/>
      <c r="EB363" s="177"/>
      <c r="EC363" s="177"/>
      <c r="ED363" s="177"/>
      <c r="EE363" s="177"/>
      <c r="EF363" s="177"/>
      <c r="EH363" s="177"/>
      <c r="EI363" s="177"/>
      <c r="EJ363" s="177"/>
      <c r="EK363" s="177"/>
      <c r="EL363" s="177"/>
      <c r="EM363" s="177"/>
      <c r="EN363" s="177"/>
      <c r="EP363" s="177"/>
      <c r="EQ363" s="177"/>
      <c r="ER363" s="177"/>
      <c r="ES363" s="177"/>
      <c r="ET363" s="177"/>
      <c r="EU363" s="177"/>
      <c r="EV363" s="177"/>
      <c r="EX363" s="177"/>
      <c r="EY363" s="177"/>
      <c r="EZ363" s="177"/>
      <c r="FA363" s="177"/>
      <c r="FB363" s="177"/>
      <c r="FC363" s="177"/>
      <c r="FD363" s="177"/>
      <c r="FF363" s="177"/>
      <c r="FG363" s="177"/>
      <c r="FH363" s="177"/>
      <c r="FI363" s="177"/>
      <c r="FJ363" s="177"/>
      <c r="FK363" s="177"/>
      <c r="FL363" s="177"/>
      <c r="FN363" s="177"/>
      <c r="FO363" s="177"/>
      <c r="FP363" s="177"/>
      <c r="FQ363" s="177"/>
      <c r="FR363" s="177"/>
      <c r="FS363" s="177"/>
      <c r="FT363" s="177"/>
      <c r="FV363" s="177"/>
      <c r="FW363" s="177"/>
      <c r="FX363" s="177"/>
      <c r="FY363" s="177"/>
      <c r="FZ363" s="177"/>
      <c r="GA363" s="177"/>
      <c r="GB363" s="177"/>
      <c r="GD363" s="177"/>
      <c r="GE363" s="177"/>
      <c r="GF363" s="177"/>
      <c r="GG363" s="177"/>
      <c r="GH363" s="177"/>
      <c r="GI363" s="177"/>
      <c r="GJ363" s="177"/>
      <c r="GL363" s="177"/>
      <c r="GM363" s="177"/>
      <c r="GN363" s="177"/>
      <c r="GO363" s="177"/>
      <c r="GP363" s="177"/>
      <c r="GQ363" s="177"/>
      <c r="GR363" s="177"/>
      <c r="GT363" s="177"/>
      <c r="GU363" s="177"/>
      <c r="GV363" s="177"/>
      <c r="GW363" s="177"/>
      <c r="GX363" s="177"/>
      <c r="GY363" s="177"/>
      <c r="GZ363" s="177"/>
      <c r="HB363" s="177"/>
      <c r="HC363" s="177"/>
      <c r="HD363" s="177"/>
      <c r="HE363" s="177"/>
      <c r="HF363" s="177"/>
      <c r="HG363" s="177"/>
      <c r="HH363" s="177"/>
      <c r="HJ363" s="177"/>
      <c r="HK363" s="177"/>
      <c r="HL363" s="177"/>
      <c r="HM363" s="177"/>
      <c r="HN363" s="177"/>
      <c r="HO363" s="177"/>
      <c r="HP363" s="177"/>
      <c r="HR363" s="177"/>
      <c r="HS363" s="177"/>
      <c r="HT363" s="177"/>
      <c r="HU363" s="177"/>
      <c r="HV363" s="177"/>
      <c r="HW363" s="177"/>
      <c r="HX363" s="177"/>
      <c r="HZ363" s="177"/>
      <c r="IA363" s="177"/>
      <c r="IB363" s="177"/>
      <c r="IC363" s="177"/>
      <c r="ID363" s="177"/>
      <c r="IE363" s="177"/>
      <c r="IF363" s="177"/>
      <c r="IH363" s="177"/>
      <c r="II363" s="177"/>
      <c r="IJ363" s="177"/>
      <c r="IK363" s="177"/>
      <c r="IL363" s="177"/>
      <c r="IM363" s="177"/>
      <c r="IN363" s="177"/>
      <c r="IP363" s="177"/>
      <c r="IQ363" s="177"/>
      <c r="IR363" s="177"/>
      <c r="IS363" s="177"/>
      <c r="IT363" s="177"/>
      <c r="IU363" s="177"/>
      <c r="IV363" s="177"/>
    </row>
    <row r="364" spans="1:256" x14ac:dyDescent="0.25">
      <c r="A364" s="174">
        <v>8594</v>
      </c>
      <c r="B364" s="177" t="s">
        <v>2626</v>
      </c>
      <c r="C364" s="177">
        <v>-7970</v>
      </c>
      <c r="D364" s="177">
        <v>7970</v>
      </c>
      <c r="E364" s="177">
        <v>0</v>
      </c>
      <c r="F364" s="177">
        <v>7970</v>
      </c>
      <c r="G364" s="177">
        <v>0</v>
      </c>
      <c r="H364" s="175">
        <v>0</v>
      </c>
      <c r="J364" s="177" t="s">
        <v>957</v>
      </c>
      <c r="K364" s="177"/>
      <c r="L364" s="177"/>
      <c r="M364" s="177"/>
      <c r="N364" s="177"/>
      <c r="O364" s="177"/>
      <c r="P364" s="177"/>
      <c r="R364" s="177"/>
      <c r="S364" s="177"/>
      <c r="T364" s="177"/>
      <c r="U364" s="177"/>
      <c r="V364" s="177"/>
      <c r="W364" s="177"/>
      <c r="X364" s="177"/>
      <c r="Z364" s="177"/>
      <c r="AA364" s="177"/>
      <c r="AB364" s="177"/>
      <c r="AC364" s="177"/>
      <c r="AD364" s="177"/>
      <c r="AE364" s="177"/>
      <c r="AF364" s="177"/>
      <c r="AH364" s="177"/>
      <c r="AI364" s="177"/>
      <c r="AJ364" s="177"/>
      <c r="AK364" s="177"/>
      <c r="AL364" s="177"/>
      <c r="AM364" s="177"/>
      <c r="AN364" s="177"/>
      <c r="AP364" s="177"/>
      <c r="AQ364" s="177"/>
      <c r="AR364" s="177"/>
      <c r="AS364" s="177"/>
      <c r="AT364" s="177"/>
      <c r="AU364" s="177"/>
      <c r="AV364" s="177"/>
      <c r="AX364" s="177"/>
      <c r="AY364" s="177"/>
      <c r="AZ364" s="177"/>
      <c r="BA364" s="177"/>
      <c r="BB364" s="177"/>
      <c r="BC364" s="177"/>
      <c r="BD364" s="177"/>
      <c r="BF364" s="177"/>
      <c r="BG364" s="177"/>
      <c r="BH364" s="177"/>
      <c r="BI364" s="177"/>
      <c r="BJ364" s="177"/>
      <c r="BK364" s="177"/>
      <c r="BL364" s="177"/>
      <c r="BN364" s="177"/>
      <c r="BO364" s="177"/>
      <c r="BP364" s="177"/>
      <c r="BQ364" s="177"/>
      <c r="BR364" s="177"/>
      <c r="BS364" s="177"/>
      <c r="BT364" s="177"/>
      <c r="BV364" s="177"/>
      <c r="BW364" s="177"/>
      <c r="BX364" s="177"/>
      <c r="BY364" s="177"/>
      <c r="BZ364" s="177"/>
      <c r="CA364" s="177"/>
      <c r="CB364" s="177"/>
      <c r="CD364" s="177"/>
      <c r="CE364" s="177"/>
      <c r="CF364" s="177"/>
      <c r="CG364" s="177"/>
      <c r="CH364" s="177"/>
      <c r="CI364" s="177"/>
      <c r="CJ364" s="177"/>
      <c r="CL364" s="177"/>
      <c r="CM364" s="177"/>
      <c r="CN364" s="177"/>
      <c r="CO364" s="177"/>
      <c r="CP364" s="177"/>
      <c r="CQ364" s="177"/>
      <c r="CR364" s="177"/>
      <c r="CT364" s="177"/>
      <c r="CU364" s="177"/>
      <c r="CV364" s="177"/>
      <c r="CW364" s="177"/>
      <c r="CX364" s="177"/>
      <c r="CY364" s="177"/>
      <c r="CZ364" s="177"/>
      <c r="DB364" s="177"/>
      <c r="DC364" s="177"/>
      <c r="DD364" s="177"/>
      <c r="DE364" s="177"/>
      <c r="DF364" s="177"/>
      <c r="DG364" s="177"/>
      <c r="DH364" s="177"/>
      <c r="DJ364" s="177"/>
      <c r="DK364" s="177"/>
      <c r="DL364" s="177"/>
      <c r="DM364" s="177"/>
      <c r="DN364" s="177"/>
      <c r="DO364" s="177"/>
      <c r="DP364" s="177"/>
      <c r="DR364" s="177"/>
      <c r="DS364" s="177"/>
      <c r="DT364" s="177"/>
      <c r="DU364" s="177"/>
      <c r="DV364" s="177"/>
      <c r="DW364" s="177"/>
      <c r="DX364" s="177"/>
      <c r="DZ364" s="177"/>
      <c r="EA364" s="177"/>
      <c r="EB364" s="177"/>
      <c r="EC364" s="177"/>
      <c r="ED364" s="177"/>
      <c r="EE364" s="177"/>
      <c r="EF364" s="177"/>
      <c r="EH364" s="177"/>
      <c r="EI364" s="177"/>
      <c r="EJ364" s="177"/>
      <c r="EK364" s="177"/>
      <c r="EL364" s="177"/>
      <c r="EM364" s="177"/>
      <c r="EN364" s="177"/>
      <c r="EP364" s="177"/>
      <c r="EQ364" s="177"/>
      <c r="ER364" s="177"/>
      <c r="ES364" s="177"/>
      <c r="ET364" s="177"/>
      <c r="EU364" s="177"/>
      <c r="EV364" s="177"/>
      <c r="EX364" s="177"/>
      <c r="EY364" s="177"/>
      <c r="EZ364" s="177"/>
      <c r="FA364" s="177"/>
      <c r="FB364" s="177"/>
      <c r="FC364" s="177"/>
      <c r="FD364" s="177"/>
      <c r="FF364" s="177"/>
      <c r="FG364" s="177"/>
      <c r="FH364" s="177"/>
      <c r="FI364" s="177"/>
      <c r="FJ364" s="177"/>
      <c r="FK364" s="177"/>
      <c r="FL364" s="177"/>
      <c r="FN364" s="177"/>
      <c r="FO364" s="177"/>
      <c r="FP364" s="177"/>
      <c r="FQ364" s="177"/>
      <c r="FR364" s="177"/>
      <c r="FS364" s="177"/>
      <c r="FT364" s="177"/>
      <c r="FV364" s="177"/>
      <c r="FW364" s="177"/>
      <c r="FX364" s="177"/>
      <c r="FY364" s="177"/>
      <c r="FZ364" s="177"/>
      <c r="GA364" s="177"/>
      <c r="GB364" s="177"/>
      <c r="GD364" s="177"/>
      <c r="GE364" s="177"/>
      <c r="GF364" s="177"/>
      <c r="GG364" s="177"/>
      <c r="GH364" s="177"/>
      <c r="GI364" s="177"/>
      <c r="GJ364" s="177"/>
      <c r="GL364" s="177"/>
      <c r="GM364" s="177"/>
      <c r="GN364" s="177"/>
      <c r="GO364" s="177"/>
      <c r="GP364" s="177"/>
      <c r="GQ364" s="177"/>
      <c r="GR364" s="177"/>
      <c r="GT364" s="177"/>
      <c r="GU364" s="177"/>
      <c r="GV364" s="177"/>
      <c r="GW364" s="177"/>
      <c r="GX364" s="177"/>
      <c r="GY364" s="177"/>
      <c r="GZ364" s="177"/>
      <c r="HB364" s="177"/>
      <c r="HC364" s="177"/>
      <c r="HD364" s="177"/>
      <c r="HE364" s="177"/>
      <c r="HF364" s="177"/>
      <c r="HG364" s="177"/>
      <c r="HH364" s="177"/>
      <c r="HJ364" s="177"/>
      <c r="HK364" s="177"/>
      <c r="HL364" s="177"/>
      <c r="HM364" s="177"/>
      <c r="HN364" s="177"/>
      <c r="HO364" s="177"/>
      <c r="HP364" s="177"/>
      <c r="HR364" s="177"/>
      <c r="HS364" s="177"/>
      <c r="HT364" s="177"/>
      <c r="HU364" s="177"/>
      <c r="HV364" s="177"/>
      <c r="HW364" s="177"/>
      <c r="HX364" s="177"/>
      <c r="HZ364" s="177"/>
      <c r="IA364" s="177"/>
      <c r="IB364" s="177"/>
      <c r="IC364" s="177"/>
      <c r="ID364" s="177"/>
      <c r="IE364" s="177"/>
      <c r="IF364" s="177"/>
      <c r="IH364" s="177"/>
      <c r="II364" s="177"/>
      <c r="IJ364" s="177"/>
      <c r="IK364" s="177"/>
      <c r="IL364" s="177"/>
      <c r="IM364" s="177"/>
      <c r="IN364" s="177"/>
      <c r="IP364" s="177"/>
      <c r="IQ364" s="177"/>
      <c r="IR364" s="177"/>
      <c r="IS364" s="177"/>
      <c r="IT364" s="177"/>
      <c r="IU364" s="177"/>
      <c r="IV364" s="177"/>
    </row>
    <row r="365" spans="1:256" x14ac:dyDescent="0.25">
      <c r="A365" s="174">
        <v>8595</v>
      </c>
      <c r="B365" s="177" t="s">
        <v>892</v>
      </c>
      <c r="C365" s="177">
        <v>-1261.78</v>
      </c>
      <c r="D365" s="177">
        <v>1261.78</v>
      </c>
      <c r="E365" s="177">
        <v>0</v>
      </c>
      <c r="F365" s="177">
        <v>1261.78</v>
      </c>
      <c r="G365" s="177">
        <v>0</v>
      </c>
      <c r="H365" s="175">
        <v>0</v>
      </c>
      <c r="J365" s="177" t="s">
        <v>957</v>
      </c>
      <c r="K365" s="177"/>
      <c r="L365" s="177"/>
      <c r="M365" s="177"/>
      <c r="N365" s="177"/>
      <c r="O365" s="177"/>
      <c r="P365" s="177"/>
      <c r="R365" s="177"/>
      <c r="S365" s="177"/>
      <c r="T365" s="177"/>
      <c r="U365" s="177"/>
      <c r="V365" s="177"/>
      <c r="W365" s="177"/>
      <c r="X365" s="177"/>
      <c r="Z365" s="177"/>
      <c r="AA365" s="177"/>
      <c r="AB365" s="177"/>
      <c r="AC365" s="177"/>
      <c r="AD365" s="177"/>
      <c r="AE365" s="177"/>
      <c r="AF365" s="177"/>
      <c r="AH365" s="177"/>
      <c r="AI365" s="177"/>
      <c r="AJ365" s="177"/>
      <c r="AK365" s="177"/>
      <c r="AL365" s="177"/>
      <c r="AM365" s="177"/>
      <c r="AN365" s="177"/>
      <c r="AP365" s="177"/>
      <c r="AQ365" s="177"/>
      <c r="AR365" s="177"/>
      <c r="AS365" s="177"/>
      <c r="AT365" s="177"/>
      <c r="AU365" s="177"/>
      <c r="AV365" s="177"/>
      <c r="AX365" s="177"/>
      <c r="AY365" s="177"/>
      <c r="AZ365" s="177"/>
      <c r="BA365" s="177"/>
      <c r="BB365" s="177"/>
      <c r="BC365" s="177"/>
      <c r="BD365" s="177"/>
      <c r="BF365" s="177"/>
      <c r="BG365" s="177"/>
      <c r="BH365" s="177"/>
      <c r="BI365" s="177"/>
      <c r="BJ365" s="177"/>
      <c r="BK365" s="177"/>
      <c r="BL365" s="177"/>
      <c r="BN365" s="177"/>
      <c r="BO365" s="177"/>
      <c r="BP365" s="177"/>
      <c r="BQ365" s="177"/>
      <c r="BR365" s="177"/>
      <c r="BS365" s="177"/>
      <c r="BT365" s="177"/>
      <c r="BV365" s="177"/>
      <c r="BW365" s="177"/>
      <c r="BX365" s="177"/>
      <c r="BY365" s="177"/>
      <c r="BZ365" s="177"/>
      <c r="CA365" s="177"/>
      <c r="CB365" s="177"/>
      <c r="CD365" s="177"/>
      <c r="CE365" s="177"/>
      <c r="CF365" s="177"/>
      <c r="CG365" s="177"/>
      <c r="CH365" s="177"/>
      <c r="CI365" s="177"/>
      <c r="CJ365" s="177"/>
      <c r="CL365" s="177"/>
      <c r="CM365" s="177"/>
      <c r="CN365" s="177"/>
      <c r="CO365" s="177"/>
      <c r="CP365" s="177"/>
      <c r="CQ365" s="177"/>
      <c r="CR365" s="177"/>
      <c r="CT365" s="177"/>
      <c r="CU365" s="177"/>
      <c r="CV365" s="177"/>
      <c r="CW365" s="177"/>
      <c r="CX365" s="177"/>
      <c r="CY365" s="177"/>
      <c r="CZ365" s="177"/>
      <c r="DB365" s="177"/>
      <c r="DC365" s="177"/>
      <c r="DD365" s="177"/>
      <c r="DE365" s="177"/>
      <c r="DF365" s="177"/>
      <c r="DG365" s="177"/>
      <c r="DH365" s="177"/>
      <c r="DJ365" s="177"/>
      <c r="DK365" s="177"/>
      <c r="DL365" s="177"/>
      <c r="DM365" s="177"/>
      <c r="DN365" s="177"/>
      <c r="DO365" s="177"/>
      <c r="DP365" s="177"/>
      <c r="DR365" s="177"/>
      <c r="DS365" s="177"/>
      <c r="DT365" s="177"/>
      <c r="DU365" s="177"/>
      <c r="DV365" s="177"/>
      <c r="DW365" s="177"/>
      <c r="DX365" s="177"/>
      <c r="DZ365" s="177"/>
      <c r="EA365" s="177"/>
      <c r="EB365" s="177"/>
      <c r="EC365" s="177"/>
      <c r="ED365" s="177"/>
      <c r="EE365" s="177"/>
      <c r="EF365" s="177"/>
      <c r="EH365" s="177"/>
      <c r="EI365" s="177"/>
      <c r="EJ365" s="177"/>
      <c r="EK365" s="177"/>
      <c r="EL365" s="177"/>
      <c r="EM365" s="177"/>
      <c r="EN365" s="177"/>
      <c r="EP365" s="177"/>
      <c r="EQ365" s="177"/>
      <c r="ER365" s="177"/>
      <c r="ES365" s="177"/>
      <c r="ET365" s="177"/>
      <c r="EU365" s="177"/>
      <c r="EV365" s="177"/>
      <c r="EX365" s="177"/>
      <c r="EY365" s="177"/>
      <c r="EZ365" s="177"/>
      <c r="FA365" s="177"/>
      <c r="FB365" s="177"/>
      <c r="FC365" s="177"/>
      <c r="FD365" s="177"/>
      <c r="FF365" s="177"/>
      <c r="FG365" s="177"/>
      <c r="FH365" s="177"/>
      <c r="FI365" s="177"/>
      <c r="FJ365" s="177"/>
      <c r="FK365" s="177"/>
      <c r="FL365" s="177"/>
      <c r="FN365" s="177"/>
      <c r="FO365" s="177"/>
      <c r="FP365" s="177"/>
      <c r="FQ365" s="177"/>
      <c r="FR365" s="177"/>
      <c r="FS365" s="177"/>
      <c r="FT365" s="177"/>
      <c r="FV365" s="177"/>
      <c r="FW365" s="177"/>
      <c r="FX365" s="177"/>
      <c r="FY365" s="177"/>
      <c r="FZ365" s="177"/>
      <c r="GA365" s="177"/>
      <c r="GB365" s="177"/>
      <c r="GD365" s="177"/>
      <c r="GE365" s="177"/>
      <c r="GF365" s="177"/>
      <c r="GG365" s="177"/>
      <c r="GH365" s="177"/>
      <c r="GI365" s="177"/>
      <c r="GJ365" s="177"/>
      <c r="GL365" s="177"/>
      <c r="GM365" s="177"/>
      <c r="GN365" s="177"/>
      <c r="GO365" s="177"/>
      <c r="GP365" s="177"/>
      <c r="GQ365" s="177"/>
      <c r="GR365" s="177"/>
      <c r="GT365" s="177"/>
      <c r="GU365" s="177"/>
      <c r="GV365" s="177"/>
      <c r="GW365" s="177"/>
      <c r="GX365" s="177"/>
      <c r="GY365" s="177"/>
      <c r="GZ365" s="177"/>
      <c r="HB365" s="177"/>
      <c r="HC365" s="177"/>
      <c r="HD365" s="177"/>
      <c r="HE365" s="177"/>
      <c r="HF365" s="177"/>
      <c r="HG365" s="177"/>
      <c r="HH365" s="177"/>
      <c r="HJ365" s="177"/>
      <c r="HK365" s="177"/>
      <c r="HL365" s="177"/>
      <c r="HM365" s="177"/>
      <c r="HN365" s="177"/>
      <c r="HO365" s="177"/>
      <c r="HP365" s="177"/>
      <c r="HR365" s="177"/>
      <c r="HS365" s="177"/>
      <c r="HT365" s="177"/>
      <c r="HU365" s="177"/>
      <c r="HV365" s="177"/>
      <c r="HW365" s="177"/>
      <c r="HX365" s="177"/>
      <c r="HZ365" s="177"/>
      <c r="IA365" s="177"/>
      <c r="IB365" s="177"/>
      <c r="IC365" s="177"/>
      <c r="ID365" s="177"/>
      <c r="IE365" s="177"/>
      <c r="IF365" s="177"/>
      <c r="IH365" s="177"/>
      <c r="II365" s="177"/>
      <c r="IJ365" s="177"/>
      <c r="IK365" s="177"/>
      <c r="IL365" s="177"/>
      <c r="IM365" s="177"/>
      <c r="IN365" s="177"/>
      <c r="IP365" s="177"/>
      <c r="IQ365" s="177"/>
      <c r="IR365" s="177"/>
      <c r="IS365" s="177"/>
      <c r="IT365" s="177"/>
      <c r="IU365" s="177"/>
      <c r="IV365" s="177"/>
    </row>
    <row r="366" spans="1:256" x14ac:dyDescent="0.25">
      <c r="A366" s="174">
        <v>8596</v>
      </c>
      <c r="B366" s="177" t="s">
        <v>893</v>
      </c>
      <c r="C366" s="177">
        <v>-68.400000000000006</v>
      </c>
      <c r="D366" s="177">
        <v>41.41</v>
      </c>
      <c r="E366" s="177">
        <v>0</v>
      </c>
      <c r="F366" s="177">
        <v>41.41</v>
      </c>
      <c r="G366" s="177">
        <v>26.99</v>
      </c>
      <c r="H366" s="175">
        <v>0</v>
      </c>
      <c r="J366" s="177" t="s">
        <v>957</v>
      </c>
      <c r="K366" s="177"/>
      <c r="L366" s="177"/>
      <c r="M366" s="177"/>
      <c r="N366" s="177"/>
      <c r="O366" s="177"/>
      <c r="P366" s="177"/>
      <c r="R366" s="177"/>
      <c r="S366" s="177"/>
      <c r="T366" s="177"/>
      <c r="U366" s="177"/>
      <c r="V366" s="177"/>
      <c r="W366" s="177"/>
      <c r="X366" s="177"/>
      <c r="Z366" s="177"/>
      <c r="AA366" s="177"/>
      <c r="AB366" s="177"/>
      <c r="AC366" s="177"/>
      <c r="AD366" s="177"/>
      <c r="AE366" s="177"/>
      <c r="AF366" s="177"/>
      <c r="AH366" s="177"/>
      <c r="AI366" s="177"/>
      <c r="AJ366" s="177"/>
      <c r="AK366" s="177"/>
      <c r="AL366" s="177"/>
      <c r="AM366" s="177"/>
      <c r="AN366" s="177"/>
      <c r="AP366" s="177"/>
      <c r="AQ366" s="177"/>
      <c r="AR366" s="177"/>
      <c r="AS366" s="177"/>
      <c r="AT366" s="177"/>
      <c r="AU366" s="177"/>
      <c r="AV366" s="177"/>
      <c r="AX366" s="177"/>
      <c r="AY366" s="177"/>
      <c r="AZ366" s="177"/>
      <c r="BA366" s="177"/>
      <c r="BB366" s="177"/>
      <c r="BC366" s="177"/>
      <c r="BD366" s="177"/>
      <c r="BF366" s="177"/>
      <c r="BG366" s="177"/>
      <c r="BH366" s="177"/>
      <c r="BI366" s="177"/>
      <c r="BJ366" s="177"/>
      <c r="BK366" s="177"/>
      <c r="BL366" s="177"/>
      <c r="BN366" s="177"/>
      <c r="BO366" s="177"/>
      <c r="BP366" s="177"/>
      <c r="BQ366" s="177"/>
      <c r="BR366" s="177"/>
      <c r="BS366" s="177"/>
      <c r="BT366" s="177"/>
      <c r="BV366" s="177"/>
      <c r="BW366" s="177"/>
      <c r="BX366" s="177"/>
      <c r="BY366" s="177"/>
      <c r="BZ366" s="177"/>
      <c r="CA366" s="177"/>
      <c r="CB366" s="177"/>
      <c r="CD366" s="177"/>
      <c r="CE366" s="177"/>
      <c r="CF366" s="177"/>
      <c r="CG366" s="177"/>
      <c r="CH366" s="177"/>
      <c r="CI366" s="177"/>
      <c r="CJ366" s="177"/>
      <c r="CL366" s="177"/>
      <c r="CM366" s="177"/>
      <c r="CN366" s="177"/>
      <c r="CO366" s="177"/>
      <c r="CP366" s="177"/>
      <c r="CQ366" s="177"/>
      <c r="CR366" s="177"/>
      <c r="CT366" s="177"/>
      <c r="CU366" s="177"/>
      <c r="CV366" s="177"/>
      <c r="CW366" s="177"/>
      <c r="CX366" s="177"/>
      <c r="CY366" s="177"/>
      <c r="CZ366" s="177"/>
      <c r="DB366" s="177"/>
      <c r="DC366" s="177"/>
      <c r="DD366" s="177"/>
      <c r="DE366" s="177"/>
      <c r="DF366" s="177"/>
      <c r="DG366" s="177"/>
      <c r="DH366" s="177"/>
      <c r="DJ366" s="177"/>
      <c r="DK366" s="177"/>
      <c r="DL366" s="177"/>
      <c r="DM366" s="177"/>
      <c r="DN366" s="177"/>
      <c r="DO366" s="177"/>
      <c r="DP366" s="177"/>
      <c r="DR366" s="177"/>
      <c r="DS366" s="177"/>
      <c r="DT366" s="177"/>
      <c r="DU366" s="177"/>
      <c r="DV366" s="177"/>
      <c r="DW366" s="177"/>
      <c r="DX366" s="177"/>
      <c r="DZ366" s="177"/>
      <c r="EA366" s="177"/>
      <c r="EB366" s="177"/>
      <c r="EC366" s="177"/>
      <c r="ED366" s="177"/>
      <c r="EE366" s="177"/>
      <c r="EF366" s="177"/>
      <c r="EH366" s="177"/>
      <c r="EI366" s="177"/>
      <c r="EJ366" s="177"/>
      <c r="EK366" s="177"/>
      <c r="EL366" s="177"/>
      <c r="EM366" s="177"/>
      <c r="EN366" s="177"/>
      <c r="EP366" s="177"/>
      <c r="EQ366" s="177"/>
      <c r="ER366" s="177"/>
      <c r="ES366" s="177"/>
      <c r="ET366" s="177"/>
      <c r="EU366" s="177"/>
      <c r="EV366" s="177"/>
      <c r="EX366" s="177"/>
      <c r="EY366" s="177"/>
      <c r="EZ366" s="177"/>
      <c r="FA366" s="177"/>
      <c r="FB366" s="177"/>
      <c r="FC366" s="177"/>
      <c r="FD366" s="177"/>
      <c r="FF366" s="177"/>
      <c r="FG366" s="177"/>
      <c r="FH366" s="177"/>
      <c r="FI366" s="177"/>
      <c r="FJ366" s="177"/>
      <c r="FK366" s="177"/>
      <c r="FL366" s="177"/>
      <c r="FN366" s="177"/>
      <c r="FO366" s="177"/>
      <c r="FP366" s="177"/>
      <c r="FQ366" s="177"/>
      <c r="FR366" s="177"/>
      <c r="FS366" s="177"/>
      <c r="FT366" s="177"/>
      <c r="FV366" s="177"/>
      <c r="FW366" s="177"/>
      <c r="FX366" s="177"/>
      <c r="FY366" s="177"/>
      <c r="FZ366" s="177"/>
      <c r="GA366" s="177"/>
      <c r="GB366" s="177"/>
      <c r="GD366" s="177"/>
      <c r="GE366" s="177"/>
      <c r="GF366" s="177"/>
      <c r="GG366" s="177"/>
      <c r="GH366" s="177"/>
      <c r="GI366" s="177"/>
      <c r="GJ366" s="177"/>
      <c r="GL366" s="177"/>
      <c r="GM366" s="177"/>
      <c r="GN366" s="177"/>
      <c r="GO366" s="177"/>
      <c r="GP366" s="177"/>
      <c r="GQ366" s="177"/>
      <c r="GR366" s="177"/>
      <c r="GT366" s="177"/>
      <c r="GU366" s="177"/>
      <c r="GV366" s="177"/>
      <c r="GW366" s="177"/>
      <c r="GX366" s="177"/>
      <c r="GY366" s="177"/>
      <c r="GZ366" s="177"/>
      <c r="HB366" s="177"/>
      <c r="HC366" s="177"/>
      <c r="HD366" s="177"/>
      <c r="HE366" s="177"/>
      <c r="HF366" s="177"/>
      <c r="HG366" s="177"/>
      <c r="HH366" s="177"/>
      <c r="HJ366" s="177"/>
      <c r="HK366" s="177"/>
      <c r="HL366" s="177"/>
      <c r="HM366" s="177"/>
      <c r="HN366" s="177"/>
      <c r="HO366" s="177"/>
      <c r="HP366" s="177"/>
      <c r="HR366" s="177"/>
      <c r="HS366" s="177"/>
      <c r="HT366" s="177"/>
      <c r="HU366" s="177"/>
      <c r="HV366" s="177"/>
      <c r="HW366" s="177"/>
      <c r="HX366" s="177"/>
      <c r="HZ366" s="177"/>
      <c r="IA366" s="177"/>
      <c r="IB366" s="177"/>
      <c r="IC366" s="177"/>
      <c r="ID366" s="177"/>
      <c r="IE366" s="177"/>
      <c r="IF366" s="177"/>
      <c r="IH366" s="177"/>
      <c r="II366" s="177"/>
      <c r="IJ366" s="177"/>
      <c r="IK366" s="177"/>
      <c r="IL366" s="177"/>
      <c r="IM366" s="177"/>
      <c r="IN366" s="177"/>
      <c r="IP366" s="177"/>
      <c r="IQ366" s="177"/>
      <c r="IR366" s="177"/>
      <c r="IS366" s="177"/>
      <c r="IT366" s="177"/>
      <c r="IU366" s="177"/>
      <c r="IV366" s="177"/>
    </row>
    <row r="367" spans="1:256" x14ac:dyDescent="0.25">
      <c r="A367" s="174">
        <v>8598</v>
      </c>
      <c r="B367" s="177" t="s">
        <v>2627</v>
      </c>
      <c r="C367" s="177">
        <v>420.81</v>
      </c>
      <c r="D367" s="177">
        <v>-420.81</v>
      </c>
      <c r="E367" s="177">
        <v>0</v>
      </c>
      <c r="F367" s="177">
        <v>-420.81</v>
      </c>
      <c r="G367" s="177">
        <v>0</v>
      </c>
      <c r="H367" s="175">
        <v>0</v>
      </c>
      <c r="J367" s="177" t="s">
        <v>957</v>
      </c>
      <c r="K367" s="177"/>
      <c r="L367" s="177"/>
      <c r="M367" s="177"/>
      <c r="N367" s="177"/>
      <c r="O367" s="177"/>
      <c r="P367" s="177"/>
      <c r="R367" s="177"/>
      <c r="S367" s="177"/>
      <c r="T367" s="177"/>
      <c r="U367" s="177"/>
      <c r="V367" s="177"/>
      <c r="W367" s="177"/>
      <c r="X367" s="177"/>
      <c r="Z367" s="177"/>
      <c r="AA367" s="177"/>
      <c r="AB367" s="177"/>
      <c r="AC367" s="177"/>
      <c r="AD367" s="177"/>
      <c r="AE367" s="177"/>
      <c r="AF367" s="177"/>
      <c r="AH367" s="177"/>
      <c r="AI367" s="177"/>
      <c r="AJ367" s="177"/>
      <c r="AK367" s="177"/>
      <c r="AL367" s="177"/>
      <c r="AM367" s="177"/>
      <c r="AN367" s="177"/>
      <c r="AP367" s="177"/>
      <c r="AQ367" s="177"/>
      <c r="AR367" s="177"/>
      <c r="AS367" s="177"/>
      <c r="AT367" s="177"/>
      <c r="AU367" s="177"/>
      <c r="AV367" s="177"/>
      <c r="AX367" s="177"/>
      <c r="AY367" s="177"/>
      <c r="AZ367" s="177"/>
      <c r="BA367" s="177"/>
      <c r="BB367" s="177"/>
      <c r="BC367" s="177"/>
      <c r="BD367" s="177"/>
      <c r="BF367" s="177"/>
      <c r="BG367" s="177"/>
      <c r="BH367" s="177"/>
      <c r="BI367" s="177"/>
      <c r="BJ367" s="177"/>
      <c r="BK367" s="177"/>
      <c r="BL367" s="177"/>
      <c r="BN367" s="177"/>
      <c r="BO367" s="177"/>
      <c r="BP367" s="177"/>
      <c r="BQ367" s="177"/>
      <c r="BR367" s="177"/>
      <c r="BS367" s="177"/>
      <c r="BT367" s="177"/>
      <c r="BV367" s="177"/>
      <c r="BW367" s="177"/>
      <c r="BX367" s="177"/>
      <c r="BY367" s="177"/>
      <c r="BZ367" s="177"/>
      <c r="CA367" s="177"/>
      <c r="CB367" s="177"/>
      <c r="CD367" s="177"/>
      <c r="CE367" s="177"/>
      <c r="CF367" s="177"/>
      <c r="CG367" s="177"/>
      <c r="CH367" s="177"/>
      <c r="CI367" s="177"/>
      <c r="CJ367" s="177"/>
      <c r="CL367" s="177"/>
      <c r="CM367" s="177"/>
      <c r="CN367" s="177"/>
      <c r="CO367" s="177"/>
      <c r="CP367" s="177"/>
      <c r="CQ367" s="177"/>
      <c r="CR367" s="177"/>
      <c r="CT367" s="177"/>
      <c r="CU367" s="177"/>
      <c r="CV367" s="177"/>
      <c r="CW367" s="177"/>
      <c r="CX367" s="177"/>
      <c r="CY367" s="177"/>
      <c r="CZ367" s="177"/>
      <c r="DB367" s="177"/>
      <c r="DC367" s="177"/>
      <c r="DD367" s="177"/>
      <c r="DE367" s="177"/>
      <c r="DF367" s="177"/>
      <c r="DG367" s="177"/>
      <c r="DH367" s="177"/>
      <c r="DJ367" s="177"/>
      <c r="DK367" s="177"/>
      <c r="DL367" s="177"/>
      <c r="DM367" s="177"/>
      <c r="DN367" s="177"/>
      <c r="DO367" s="177"/>
      <c r="DP367" s="177"/>
      <c r="DR367" s="177"/>
      <c r="DS367" s="177"/>
      <c r="DT367" s="177"/>
      <c r="DU367" s="177"/>
      <c r="DV367" s="177"/>
      <c r="DW367" s="177"/>
      <c r="DX367" s="177"/>
      <c r="DZ367" s="177"/>
      <c r="EA367" s="177"/>
      <c r="EB367" s="177"/>
      <c r="EC367" s="177"/>
      <c r="ED367" s="177"/>
      <c r="EE367" s="177"/>
      <c r="EF367" s="177"/>
      <c r="EH367" s="177"/>
      <c r="EI367" s="177"/>
      <c r="EJ367" s="177"/>
      <c r="EK367" s="177"/>
      <c r="EL367" s="177"/>
      <c r="EM367" s="177"/>
      <c r="EN367" s="177"/>
      <c r="EP367" s="177"/>
      <c r="EQ367" s="177"/>
      <c r="ER367" s="177"/>
      <c r="ES367" s="177"/>
      <c r="ET367" s="177"/>
      <c r="EU367" s="177"/>
      <c r="EV367" s="177"/>
      <c r="EX367" s="177"/>
      <c r="EY367" s="177"/>
      <c r="EZ367" s="177"/>
      <c r="FA367" s="177"/>
      <c r="FB367" s="177"/>
      <c r="FC367" s="177"/>
      <c r="FD367" s="177"/>
      <c r="FF367" s="177"/>
      <c r="FG367" s="177"/>
      <c r="FH367" s="177"/>
      <c r="FI367" s="177"/>
      <c r="FJ367" s="177"/>
      <c r="FK367" s="177"/>
      <c r="FL367" s="177"/>
      <c r="FN367" s="177"/>
      <c r="FO367" s="177"/>
      <c r="FP367" s="177"/>
      <c r="FQ367" s="177"/>
      <c r="FR367" s="177"/>
      <c r="FS367" s="177"/>
      <c r="FT367" s="177"/>
      <c r="FV367" s="177"/>
      <c r="FW367" s="177"/>
      <c r="FX367" s="177"/>
      <c r="FY367" s="177"/>
      <c r="FZ367" s="177"/>
      <c r="GA367" s="177"/>
      <c r="GB367" s="177"/>
      <c r="GD367" s="177"/>
      <c r="GE367" s="177"/>
      <c r="GF367" s="177"/>
      <c r="GG367" s="177"/>
      <c r="GH367" s="177"/>
      <c r="GI367" s="177"/>
      <c r="GJ367" s="177"/>
      <c r="GL367" s="177"/>
      <c r="GM367" s="177"/>
      <c r="GN367" s="177"/>
      <c r="GO367" s="177"/>
      <c r="GP367" s="177"/>
      <c r="GQ367" s="177"/>
      <c r="GR367" s="177"/>
      <c r="GT367" s="177"/>
      <c r="GU367" s="177"/>
      <c r="GV367" s="177"/>
      <c r="GW367" s="177"/>
      <c r="GX367" s="177"/>
      <c r="GY367" s="177"/>
      <c r="GZ367" s="177"/>
      <c r="HB367" s="177"/>
      <c r="HC367" s="177"/>
      <c r="HD367" s="177"/>
      <c r="HE367" s="177"/>
      <c r="HF367" s="177"/>
      <c r="HG367" s="177"/>
      <c r="HH367" s="177"/>
      <c r="HJ367" s="177"/>
      <c r="HK367" s="177"/>
      <c r="HL367" s="177"/>
      <c r="HM367" s="177"/>
      <c r="HN367" s="177"/>
      <c r="HO367" s="177"/>
      <c r="HP367" s="177"/>
      <c r="HR367" s="177"/>
      <c r="HS367" s="177"/>
      <c r="HT367" s="177"/>
      <c r="HU367" s="177"/>
      <c r="HV367" s="177"/>
      <c r="HW367" s="177"/>
      <c r="HX367" s="177"/>
      <c r="HZ367" s="177"/>
      <c r="IA367" s="177"/>
      <c r="IB367" s="177"/>
      <c r="IC367" s="177"/>
      <c r="ID367" s="177"/>
      <c r="IE367" s="177"/>
      <c r="IF367" s="177"/>
      <c r="IH367" s="177"/>
      <c r="II367" s="177"/>
      <c r="IJ367" s="177"/>
      <c r="IK367" s="177"/>
      <c r="IL367" s="177"/>
      <c r="IM367" s="177"/>
      <c r="IN367" s="177"/>
      <c r="IP367" s="177"/>
      <c r="IQ367" s="177"/>
      <c r="IR367" s="177"/>
      <c r="IS367" s="177"/>
      <c r="IT367" s="177"/>
      <c r="IU367" s="177"/>
      <c r="IV367" s="177"/>
    </row>
    <row r="368" spans="1:256" x14ac:dyDescent="0.25">
      <c r="A368" s="174">
        <v>8600</v>
      </c>
      <c r="B368" s="177" t="s">
        <v>2628</v>
      </c>
      <c r="C368" s="177">
        <v>-842.74</v>
      </c>
      <c r="D368" s="177">
        <v>0</v>
      </c>
      <c r="E368" s="177">
        <v>0</v>
      </c>
      <c r="F368" s="177">
        <v>0</v>
      </c>
      <c r="G368" s="177">
        <v>842.74</v>
      </c>
      <c r="H368" s="175">
        <v>0</v>
      </c>
      <c r="J368" s="177" t="s">
        <v>957</v>
      </c>
      <c r="K368" s="177"/>
      <c r="L368" s="177"/>
      <c r="M368" s="177"/>
      <c r="N368" s="177"/>
      <c r="O368" s="177"/>
      <c r="P368" s="177"/>
      <c r="R368" s="177"/>
      <c r="S368" s="177"/>
      <c r="T368" s="177"/>
      <c r="U368" s="177"/>
      <c r="V368" s="177"/>
      <c r="W368" s="177"/>
      <c r="X368" s="177"/>
      <c r="Z368" s="177"/>
      <c r="AA368" s="177"/>
      <c r="AB368" s="177"/>
      <c r="AC368" s="177"/>
      <c r="AD368" s="177"/>
      <c r="AE368" s="177"/>
      <c r="AF368" s="177"/>
      <c r="AH368" s="177"/>
      <c r="AI368" s="177"/>
      <c r="AJ368" s="177"/>
      <c r="AK368" s="177"/>
      <c r="AL368" s="177"/>
      <c r="AM368" s="177"/>
      <c r="AN368" s="177"/>
      <c r="AP368" s="177"/>
      <c r="AQ368" s="177"/>
      <c r="AR368" s="177"/>
      <c r="AS368" s="177"/>
      <c r="AT368" s="177"/>
      <c r="AU368" s="177"/>
      <c r="AV368" s="177"/>
      <c r="AX368" s="177"/>
      <c r="AY368" s="177"/>
      <c r="AZ368" s="177"/>
      <c r="BA368" s="177"/>
      <c r="BB368" s="177"/>
      <c r="BC368" s="177"/>
      <c r="BD368" s="177"/>
      <c r="BF368" s="177"/>
      <c r="BG368" s="177"/>
      <c r="BH368" s="177"/>
      <c r="BI368" s="177"/>
      <c r="BJ368" s="177"/>
      <c r="BK368" s="177"/>
      <c r="BL368" s="177"/>
      <c r="BN368" s="177"/>
      <c r="BO368" s="177"/>
      <c r="BP368" s="177"/>
      <c r="BQ368" s="177"/>
      <c r="BR368" s="177"/>
      <c r="BS368" s="177"/>
      <c r="BT368" s="177"/>
      <c r="BV368" s="177"/>
      <c r="BW368" s="177"/>
      <c r="BX368" s="177"/>
      <c r="BY368" s="177"/>
      <c r="BZ368" s="177"/>
      <c r="CA368" s="177"/>
      <c r="CB368" s="177"/>
      <c r="CD368" s="177"/>
      <c r="CE368" s="177"/>
      <c r="CF368" s="177"/>
      <c r="CG368" s="177"/>
      <c r="CH368" s="177"/>
      <c r="CI368" s="177"/>
      <c r="CJ368" s="177"/>
      <c r="CL368" s="177"/>
      <c r="CM368" s="177"/>
      <c r="CN368" s="177"/>
      <c r="CO368" s="177"/>
      <c r="CP368" s="177"/>
      <c r="CQ368" s="177"/>
      <c r="CR368" s="177"/>
      <c r="CT368" s="177"/>
      <c r="CU368" s="177"/>
      <c r="CV368" s="177"/>
      <c r="CW368" s="177"/>
      <c r="CX368" s="177"/>
      <c r="CY368" s="177"/>
      <c r="CZ368" s="177"/>
      <c r="DB368" s="177"/>
      <c r="DC368" s="177"/>
      <c r="DD368" s="177"/>
      <c r="DE368" s="177"/>
      <c r="DF368" s="177"/>
      <c r="DG368" s="177"/>
      <c r="DH368" s="177"/>
      <c r="DJ368" s="177"/>
      <c r="DK368" s="177"/>
      <c r="DL368" s="177"/>
      <c r="DM368" s="177"/>
      <c r="DN368" s="177"/>
      <c r="DO368" s="177"/>
      <c r="DP368" s="177"/>
      <c r="DR368" s="177"/>
      <c r="DS368" s="177"/>
      <c r="DT368" s="177"/>
      <c r="DU368" s="177"/>
      <c r="DV368" s="177"/>
      <c r="DW368" s="177"/>
      <c r="DX368" s="177"/>
      <c r="DZ368" s="177"/>
      <c r="EA368" s="177"/>
      <c r="EB368" s="177"/>
      <c r="EC368" s="177"/>
      <c r="ED368" s="177"/>
      <c r="EE368" s="177"/>
      <c r="EF368" s="177"/>
      <c r="EH368" s="177"/>
      <c r="EI368" s="177"/>
      <c r="EJ368" s="177"/>
      <c r="EK368" s="177"/>
      <c r="EL368" s="177"/>
      <c r="EM368" s="177"/>
      <c r="EN368" s="177"/>
      <c r="EP368" s="177"/>
      <c r="EQ368" s="177"/>
      <c r="ER368" s="177"/>
      <c r="ES368" s="177"/>
      <c r="ET368" s="177"/>
      <c r="EU368" s="177"/>
      <c r="EV368" s="177"/>
      <c r="EX368" s="177"/>
      <c r="EY368" s="177"/>
      <c r="EZ368" s="177"/>
      <c r="FA368" s="177"/>
      <c r="FB368" s="177"/>
      <c r="FC368" s="177"/>
      <c r="FD368" s="177"/>
      <c r="FF368" s="177"/>
      <c r="FG368" s="177"/>
      <c r="FH368" s="177"/>
      <c r="FI368" s="177"/>
      <c r="FJ368" s="177"/>
      <c r="FK368" s="177"/>
      <c r="FL368" s="177"/>
      <c r="FN368" s="177"/>
      <c r="FO368" s="177"/>
      <c r="FP368" s="177"/>
      <c r="FQ368" s="177"/>
      <c r="FR368" s="177"/>
      <c r="FS368" s="177"/>
      <c r="FT368" s="177"/>
      <c r="FV368" s="177"/>
      <c r="FW368" s="177"/>
      <c r="FX368" s="177"/>
      <c r="FY368" s="177"/>
      <c r="FZ368" s="177"/>
      <c r="GA368" s="177"/>
      <c r="GB368" s="177"/>
      <c r="GD368" s="177"/>
      <c r="GE368" s="177"/>
      <c r="GF368" s="177"/>
      <c r="GG368" s="177"/>
      <c r="GH368" s="177"/>
      <c r="GI368" s="177"/>
      <c r="GJ368" s="177"/>
      <c r="GL368" s="177"/>
      <c r="GM368" s="177"/>
      <c r="GN368" s="177"/>
      <c r="GO368" s="177"/>
      <c r="GP368" s="177"/>
      <c r="GQ368" s="177"/>
      <c r="GR368" s="177"/>
      <c r="GT368" s="177"/>
      <c r="GU368" s="177"/>
      <c r="GV368" s="177"/>
      <c r="GW368" s="177"/>
      <c r="GX368" s="177"/>
      <c r="GY368" s="177"/>
      <c r="GZ368" s="177"/>
      <c r="HB368" s="177"/>
      <c r="HC368" s="177"/>
      <c r="HD368" s="177"/>
      <c r="HE368" s="177"/>
      <c r="HF368" s="177"/>
      <c r="HG368" s="177"/>
      <c r="HH368" s="177"/>
      <c r="HJ368" s="177"/>
      <c r="HK368" s="177"/>
      <c r="HL368" s="177"/>
      <c r="HM368" s="177"/>
      <c r="HN368" s="177"/>
      <c r="HO368" s="177"/>
      <c r="HP368" s="177"/>
      <c r="HR368" s="177"/>
      <c r="HS368" s="177"/>
      <c r="HT368" s="177"/>
      <c r="HU368" s="177"/>
      <c r="HV368" s="177"/>
      <c r="HW368" s="177"/>
      <c r="HX368" s="177"/>
      <c r="HZ368" s="177"/>
      <c r="IA368" s="177"/>
      <c r="IB368" s="177"/>
      <c r="IC368" s="177"/>
      <c r="ID368" s="177"/>
      <c r="IE368" s="177"/>
      <c r="IF368" s="177"/>
      <c r="IH368" s="177"/>
      <c r="II368" s="177"/>
      <c r="IJ368" s="177"/>
      <c r="IK368" s="177"/>
      <c r="IL368" s="177"/>
      <c r="IM368" s="177"/>
      <c r="IN368" s="177"/>
      <c r="IP368" s="177"/>
      <c r="IQ368" s="177"/>
      <c r="IR368" s="177"/>
      <c r="IS368" s="177"/>
      <c r="IT368" s="177"/>
      <c r="IU368" s="177"/>
      <c r="IV368" s="177"/>
    </row>
    <row r="369" spans="1:256" x14ac:dyDescent="0.25">
      <c r="A369" s="174">
        <v>8601</v>
      </c>
      <c r="B369" s="177" t="s">
        <v>894</v>
      </c>
      <c r="C369" s="177">
        <v>-161.5</v>
      </c>
      <c r="D369" s="177">
        <v>0</v>
      </c>
      <c r="E369" s="177">
        <v>0</v>
      </c>
      <c r="F369" s="177">
        <v>0</v>
      </c>
      <c r="G369" s="177">
        <v>0</v>
      </c>
      <c r="H369" s="175">
        <v>-161.5</v>
      </c>
      <c r="J369" s="177" t="s">
        <v>957</v>
      </c>
      <c r="K369" s="177"/>
      <c r="L369" s="177"/>
      <c r="M369" s="177"/>
      <c r="N369" s="177"/>
      <c r="O369" s="177"/>
      <c r="P369" s="177"/>
      <c r="R369" s="177"/>
      <c r="S369" s="177"/>
      <c r="T369" s="177"/>
      <c r="U369" s="177"/>
      <c r="V369" s="177"/>
      <c r="W369" s="177"/>
      <c r="X369" s="177"/>
      <c r="Z369" s="177"/>
      <c r="AA369" s="177"/>
      <c r="AB369" s="177"/>
      <c r="AC369" s="177"/>
      <c r="AD369" s="177"/>
      <c r="AE369" s="177"/>
      <c r="AF369" s="177"/>
      <c r="AH369" s="177"/>
      <c r="AI369" s="177"/>
      <c r="AJ369" s="177"/>
      <c r="AK369" s="177"/>
      <c r="AL369" s="177"/>
      <c r="AM369" s="177"/>
      <c r="AN369" s="177"/>
      <c r="AP369" s="177"/>
      <c r="AQ369" s="177"/>
      <c r="AR369" s="177"/>
      <c r="AS369" s="177"/>
      <c r="AT369" s="177"/>
      <c r="AU369" s="177"/>
      <c r="AV369" s="177"/>
      <c r="AX369" s="177"/>
      <c r="AY369" s="177"/>
      <c r="AZ369" s="177"/>
      <c r="BA369" s="177"/>
      <c r="BB369" s="177"/>
      <c r="BC369" s="177"/>
      <c r="BD369" s="177"/>
      <c r="BF369" s="177"/>
      <c r="BG369" s="177"/>
      <c r="BH369" s="177"/>
      <c r="BI369" s="177"/>
      <c r="BJ369" s="177"/>
      <c r="BK369" s="177"/>
      <c r="BL369" s="177"/>
      <c r="BN369" s="177"/>
      <c r="BO369" s="177"/>
      <c r="BP369" s="177"/>
      <c r="BQ369" s="177"/>
      <c r="BR369" s="177"/>
      <c r="BS369" s="177"/>
      <c r="BT369" s="177"/>
      <c r="BV369" s="177"/>
      <c r="BW369" s="177"/>
      <c r="BX369" s="177"/>
      <c r="BY369" s="177"/>
      <c r="BZ369" s="177"/>
      <c r="CA369" s="177"/>
      <c r="CB369" s="177"/>
      <c r="CD369" s="177"/>
      <c r="CE369" s="177"/>
      <c r="CF369" s="177"/>
      <c r="CG369" s="177"/>
      <c r="CH369" s="177"/>
      <c r="CI369" s="177"/>
      <c r="CJ369" s="177"/>
      <c r="CL369" s="177"/>
      <c r="CM369" s="177"/>
      <c r="CN369" s="177"/>
      <c r="CO369" s="177"/>
      <c r="CP369" s="177"/>
      <c r="CQ369" s="177"/>
      <c r="CR369" s="177"/>
      <c r="CT369" s="177"/>
      <c r="CU369" s="177"/>
      <c r="CV369" s="177"/>
      <c r="CW369" s="177"/>
      <c r="CX369" s="177"/>
      <c r="CY369" s="177"/>
      <c r="CZ369" s="177"/>
      <c r="DB369" s="177"/>
      <c r="DC369" s="177"/>
      <c r="DD369" s="177"/>
      <c r="DE369" s="177"/>
      <c r="DF369" s="177"/>
      <c r="DG369" s="177"/>
      <c r="DH369" s="177"/>
      <c r="DJ369" s="177"/>
      <c r="DK369" s="177"/>
      <c r="DL369" s="177"/>
      <c r="DM369" s="177"/>
      <c r="DN369" s="177"/>
      <c r="DO369" s="177"/>
      <c r="DP369" s="177"/>
      <c r="DR369" s="177"/>
      <c r="DS369" s="177"/>
      <c r="DT369" s="177"/>
      <c r="DU369" s="177"/>
      <c r="DV369" s="177"/>
      <c r="DW369" s="177"/>
      <c r="DX369" s="177"/>
      <c r="DZ369" s="177"/>
      <c r="EA369" s="177"/>
      <c r="EB369" s="177"/>
      <c r="EC369" s="177"/>
      <c r="ED369" s="177"/>
      <c r="EE369" s="177"/>
      <c r="EF369" s="177"/>
      <c r="EH369" s="177"/>
      <c r="EI369" s="177"/>
      <c r="EJ369" s="177"/>
      <c r="EK369" s="177"/>
      <c r="EL369" s="177"/>
      <c r="EM369" s="177"/>
      <c r="EN369" s="177"/>
      <c r="EP369" s="177"/>
      <c r="EQ369" s="177"/>
      <c r="ER369" s="177"/>
      <c r="ES369" s="177"/>
      <c r="ET369" s="177"/>
      <c r="EU369" s="177"/>
      <c r="EV369" s="177"/>
      <c r="EX369" s="177"/>
      <c r="EY369" s="177"/>
      <c r="EZ369" s="177"/>
      <c r="FA369" s="177"/>
      <c r="FB369" s="177"/>
      <c r="FC369" s="177"/>
      <c r="FD369" s="177"/>
      <c r="FF369" s="177"/>
      <c r="FG369" s="177"/>
      <c r="FH369" s="177"/>
      <c r="FI369" s="177"/>
      <c r="FJ369" s="177"/>
      <c r="FK369" s="177"/>
      <c r="FL369" s="177"/>
      <c r="FN369" s="177"/>
      <c r="FO369" s="177"/>
      <c r="FP369" s="177"/>
      <c r="FQ369" s="177"/>
      <c r="FR369" s="177"/>
      <c r="FS369" s="177"/>
      <c r="FT369" s="177"/>
      <c r="FV369" s="177"/>
      <c r="FW369" s="177"/>
      <c r="FX369" s="177"/>
      <c r="FY369" s="177"/>
      <c r="FZ369" s="177"/>
      <c r="GA369" s="177"/>
      <c r="GB369" s="177"/>
      <c r="GD369" s="177"/>
      <c r="GE369" s="177"/>
      <c r="GF369" s="177"/>
      <c r="GG369" s="177"/>
      <c r="GH369" s="177"/>
      <c r="GI369" s="177"/>
      <c r="GJ369" s="177"/>
      <c r="GL369" s="177"/>
      <c r="GM369" s="177"/>
      <c r="GN369" s="177"/>
      <c r="GO369" s="177"/>
      <c r="GP369" s="177"/>
      <c r="GQ369" s="177"/>
      <c r="GR369" s="177"/>
      <c r="GT369" s="177"/>
      <c r="GU369" s="177"/>
      <c r="GV369" s="177"/>
      <c r="GW369" s="177"/>
      <c r="GX369" s="177"/>
      <c r="GY369" s="177"/>
      <c r="GZ369" s="177"/>
      <c r="HB369" s="177"/>
      <c r="HC369" s="177"/>
      <c r="HD369" s="177"/>
      <c r="HE369" s="177"/>
      <c r="HF369" s="177"/>
      <c r="HG369" s="177"/>
      <c r="HH369" s="177"/>
      <c r="HJ369" s="177"/>
      <c r="HK369" s="177"/>
      <c r="HL369" s="177"/>
      <c r="HM369" s="177"/>
      <c r="HN369" s="177"/>
      <c r="HO369" s="177"/>
      <c r="HP369" s="177"/>
      <c r="HR369" s="177"/>
      <c r="HS369" s="177"/>
      <c r="HT369" s="177"/>
      <c r="HU369" s="177"/>
      <c r="HV369" s="177"/>
      <c r="HW369" s="177"/>
      <c r="HX369" s="177"/>
      <c r="HZ369" s="177"/>
      <c r="IA369" s="177"/>
      <c r="IB369" s="177"/>
      <c r="IC369" s="177"/>
      <c r="ID369" s="177"/>
      <c r="IE369" s="177"/>
      <c r="IF369" s="177"/>
      <c r="IH369" s="177"/>
      <c r="II369" s="177"/>
      <c r="IJ369" s="177"/>
      <c r="IK369" s="177"/>
      <c r="IL369" s="177"/>
      <c r="IM369" s="177"/>
      <c r="IN369" s="177"/>
      <c r="IP369" s="177"/>
      <c r="IQ369" s="177"/>
      <c r="IR369" s="177"/>
      <c r="IS369" s="177"/>
      <c r="IT369" s="177"/>
      <c r="IU369" s="177"/>
      <c r="IV369" s="177"/>
    </row>
    <row r="370" spans="1:256" x14ac:dyDescent="0.25">
      <c r="A370" s="174">
        <v>8602</v>
      </c>
      <c r="B370" s="177" t="s">
        <v>895</v>
      </c>
      <c r="C370" s="177">
        <v>-430.73</v>
      </c>
      <c r="D370" s="177">
        <v>205.73</v>
      </c>
      <c r="E370" s="177">
        <v>0</v>
      </c>
      <c r="F370" s="177">
        <v>205.73</v>
      </c>
      <c r="G370" s="177">
        <v>225</v>
      </c>
      <c r="H370" s="175">
        <v>0</v>
      </c>
      <c r="J370" s="177" t="s">
        <v>957</v>
      </c>
      <c r="K370" s="177"/>
      <c r="L370" s="177"/>
      <c r="M370" s="177"/>
      <c r="N370" s="177"/>
      <c r="O370" s="177"/>
      <c r="P370" s="177"/>
      <c r="R370" s="177"/>
      <c r="S370" s="177"/>
      <c r="T370" s="177"/>
      <c r="U370" s="177"/>
      <c r="V370" s="177"/>
      <c r="W370" s="177"/>
      <c r="X370" s="177"/>
      <c r="Z370" s="177"/>
      <c r="AA370" s="177"/>
      <c r="AB370" s="177"/>
      <c r="AC370" s="177"/>
      <c r="AD370" s="177"/>
      <c r="AE370" s="177"/>
      <c r="AF370" s="177"/>
      <c r="AH370" s="177"/>
      <c r="AI370" s="177"/>
      <c r="AJ370" s="177"/>
      <c r="AK370" s="177"/>
      <c r="AL370" s="177"/>
      <c r="AM370" s="177"/>
      <c r="AN370" s="177"/>
      <c r="AP370" s="177"/>
      <c r="AQ370" s="177"/>
      <c r="AR370" s="177"/>
      <c r="AS370" s="177"/>
      <c r="AT370" s="177"/>
      <c r="AU370" s="177"/>
      <c r="AV370" s="177"/>
      <c r="AX370" s="177"/>
      <c r="AY370" s="177"/>
      <c r="AZ370" s="177"/>
      <c r="BA370" s="177"/>
      <c r="BB370" s="177"/>
      <c r="BC370" s="177"/>
      <c r="BD370" s="177"/>
      <c r="BF370" s="177"/>
      <c r="BG370" s="177"/>
      <c r="BH370" s="177"/>
      <c r="BI370" s="177"/>
      <c r="BJ370" s="177"/>
      <c r="BK370" s="177"/>
      <c r="BL370" s="177"/>
      <c r="BN370" s="177"/>
      <c r="BO370" s="177"/>
      <c r="BP370" s="177"/>
      <c r="BQ370" s="177"/>
      <c r="BR370" s="177"/>
      <c r="BS370" s="177"/>
      <c r="BT370" s="177"/>
      <c r="BV370" s="177"/>
      <c r="BW370" s="177"/>
      <c r="BX370" s="177"/>
      <c r="BY370" s="177"/>
      <c r="BZ370" s="177"/>
      <c r="CA370" s="177"/>
      <c r="CB370" s="177"/>
      <c r="CD370" s="177"/>
      <c r="CE370" s="177"/>
      <c r="CF370" s="177"/>
      <c r="CG370" s="177"/>
      <c r="CH370" s="177"/>
      <c r="CI370" s="177"/>
      <c r="CJ370" s="177"/>
      <c r="CL370" s="177"/>
      <c r="CM370" s="177"/>
      <c r="CN370" s="177"/>
      <c r="CO370" s="177"/>
      <c r="CP370" s="177"/>
      <c r="CQ370" s="177"/>
      <c r="CR370" s="177"/>
      <c r="CT370" s="177"/>
      <c r="CU370" s="177"/>
      <c r="CV370" s="177"/>
      <c r="CW370" s="177"/>
      <c r="CX370" s="177"/>
      <c r="CY370" s="177"/>
      <c r="CZ370" s="177"/>
      <c r="DB370" s="177"/>
      <c r="DC370" s="177"/>
      <c r="DD370" s="177"/>
      <c r="DE370" s="177"/>
      <c r="DF370" s="177"/>
      <c r="DG370" s="177"/>
      <c r="DH370" s="177"/>
      <c r="DJ370" s="177"/>
      <c r="DK370" s="177"/>
      <c r="DL370" s="177"/>
      <c r="DM370" s="177"/>
      <c r="DN370" s="177"/>
      <c r="DO370" s="177"/>
      <c r="DP370" s="177"/>
      <c r="DR370" s="177"/>
      <c r="DS370" s="177"/>
      <c r="DT370" s="177"/>
      <c r="DU370" s="177"/>
      <c r="DV370" s="177"/>
      <c r="DW370" s="177"/>
      <c r="DX370" s="177"/>
      <c r="DZ370" s="177"/>
      <c r="EA370" s="177"/>
      <c r="EB370" s="177"/>
      <c r="EC370" s="177"/>
      <c r="ED370" s="177"/>
      <c r="EE370" s="177"/>
      <c r="EF370" s="177"/>
      <c r="EH370" s="177"/>
      <c r="EI370" s="177"/>
      <c r="EJ370" s="177"/>
      <c r="EK370" s="177"/>
      <c r="EL370" s="177"/>
      <c r="EM370" s="177"/>
      <c r="EN370" s="177"/>
      <c r="EP370" s="177"/>
      <c r="EQ370" s="177"/>
      <c r="ER370" s="177"/>
      <c r="ES370" s="177"/>
      <c r="ET370" s="177"/>
      <c r="EU370" s="177"/>
      <c r="EV370" s="177"/>
      <c r="EX370" s="177"/>
      <c r="EY370" s="177"/>
      <c r="EZ370" s="177"/>
      <c r="FA370" s="177"/>
      <c r="FB370" s="177"/>
      <c r="FC370" s="177"/>
      <c r="FD370" s="177"/>
      <c r="FF370" s="177"/>
      <c r="FG370" s="177"/>
      <c r="FH370" s="177"/>
      <c r="FI370" s="177"/>
      <c r="FJ370" s="177"/>
      <c r="FK370" s="177"/>
      <c r="FL370" s="177"/>
      <c r="FN370" s="177"/>
      <c r="FO370" s="177"/>
      <c r="FP370" s="177"/>
      <c r="FQ370" s="177"/>
      <c r="FR370" s="177"/>
      <c r="FS370" s="177"/>
      <c r="FT370" s="177"/>
      <c r="FV370" s="177"/>
      <c r="FW370" s="177"/>
      <c r="FX370" s="177"/>
      <c r="FY370" s="177"/>
      <c r="FZ370" s="177"/>
      <c r="GA370" s="177"/>
      <c r="GB370" s="177"/>
      <c r="GD370" s="177"/>
      <c r="GE370" s="177"/>
      <c r="GF370" s="177"/>
      <c r="GG370" s="177"/>
      <c r="GH370" s="177"/>
      <c r="GI370" s="177"/>
      <c r="GJ370" s="177"/>
      <c r="GL370" s="177"/>
      <c r="GM370" s="177"/>
      <c r="GN370" s="177"/>
      <c r="GO370" s="177"/>
      <c r="GP370" s="177"/>
      <c r="GQ370" s="177"/>
      <c r="GR370" s="177"/>
      <c r="GT370" s="177"/>
      <c r="GU370" s="177"/>
      <c r="GV370" s="177"/>
      <c r="GW370" s="177"/>
      <c r="GX370" s="177"/>
      <c r="GY370" s="177"/>
      <c r="GZ370" s="177"/>
      <c r="HB370" s="177"/>
      <c r="HC370" s="177"/>
      <c r="HD370" s="177"/>
      <c r="HE370" s="177"/>
      <c r="HF370" s="177"/>
      <c r="HG370" s="177"/>
      <c r="HH370" s="177"/>
      <c r="HJ370" s="177"/>
      <c r="HK370" s="177"/>
      <c r="HL370" s="177"/>
      <c r="HM370" s="177"/>
      <c r="HN370" s="177"/>
      <c r="HO370" s="177"/>
      <c r="HP370" s="177"/>
      <c r="HR370" s="177"/>
      <c r="HS370" s="177"/>
      <c r="HT370" s="177"/>
      <c r="HU370" s="177"/>
      <c r="HV370" s="177"/>
      <c r="HW370" s="177"/>
      <c r="HX370" s="177"/>
      <c r="HZ370" s="177"/>
      <c r="IA370" s="177"/>
      <c r="IB370" s="177"/>
      <c r="IC370" s="177"/>
      <c r="ID370" s="177"/>
      <c r="IE370" s="177"/>
      <c r="IF370" s="177"/>
      <c r="IH370" s="177"/>
      <c r="II370" s="177"/>
      <c r="IJ370" s="177"/>
      <c r="IK370" s="177"/>
      <c r="IL370" s="177"/>
      <c r="IM370" s="177"/>
      <c r="IN370" s="177"/>
      <c r="IP370" s="177"/>
      <c r="IQ370" s="177"/>
      <c r="IR370" s="177"/>
      <c r="IS370" s="177"/>
      <c r="IT370" s="177"/>
      <c r="IU370" s="177"/>
      <c r="IV370" s="177"/>
    </row>
    <row r="371" spans="1:256" x14ac:dyDescent="0.25">
      <c r="A371" s="174">
        <v>8604</v>
      </c>
      <c r="B371" s="177" t="s">
        <v>896</v>
      </c>
      <c r="C371" s="177">
        <v>-7475</v>
      </c>
      <c r="D371" s="177">
        <v>0</v>
      </c>
      <c r="E371" s="177">
        <v>0</v>
      </c>
      <c r="F371" s="177">
        <v>0</v>
      </c>
      <c r="G371" s="177">
        <v>1650</v>
      </c>
      <c r="H371" s="175">
        <v>-5825</v>
      </c>
      <c r="J371" s="177" t="s">
        <v>957</v>
      </c>
      <c r="K371" s="177"/>
      <c r="L371" s="177"/>
      <c r="M371" s="177"/>
      <c r="N371" s="177"/>
      <c r="O371" s="177"/>
      <c r="P371" s="177"/>
      <c r="R371" s="177"/>
      <c r="S371" s="177"/>
      <c r="T371" s="177"/>
      <c r="U371" s="177"/>
      <c r="V371" s="177"/>
      <c r="W371" s="177"/>
      <c r="X371" s="177"/>
      <c r="Z371" s="177"/>
      <c r="AA371" s="177"/>
      <c r="AB371" s="177"/>
      <c r="AC371" s="177"/>
      <c r="AD371" s="177"/>
      <c r="AE371" s="177"/>
      <c r="AF371" s="177"/>
      <c r="AH371" s="177"/>
      <c r="AI371" s="177"/>
      <c r="AJ371" s="177"/>
      <c r="AK371" s="177"/>
      <c r="AL371" s="177"/>
      <c r="AM371" s="177"/>
      <c r="AN371" s="177"/>
      <c r="AP371" s="177"/>
      <c r="AQ371" s="177"/>
      <c r="AR371" s="177"/>
      <c r="AS371" s="177"/>
      <c r="AT371" s="177"/>
      <c r="AU371" s="177"/>
      <c r="AV371" s="177"/>
      <c r="AX371" s="177"/>
      <c r="AY371" s="177"/>
      <c r="AZ371" s="177"/>
      <c r="BA371" s="177"/>
      <c r="BB371" s="177"/>
      <c r="BC371" s="177"/>
      <c r="BD371" s="177"/>
      <c r="BF371" s="177"/>
      <c r="BG371" s="177"/>
      <c r="BH371" s="177"/>
      <c r="BI371" s="177"/>
      <c r="BJ371" s="177"/>
      <c r="BK371" s="177"/>
      <c r="BL371" s="177"/>
      <c r="BN371" s="177"/>
      <c r="BO371" s="177"/>
      <c r="BP371" s="177"/>
      <c r="BQ371" s="177"/>
      <c r="BR371" s="177"/>
      <c r="BS371" s="177"/>
      <c r="BT371" s="177"/>
      <c r="BV371" s="177"/>
      <c r="BW371" s="177"/>
      <c r="BX371" s="177"/>
      <c r="BY371" s="177"/>
      <c r="BZ371" s="177"/>
      <c r="CA371" s="177"/>
      <c r="CB371" s="177"/>
      <c r="CD371" s="177"/>
      <c r="CE371" s="177"/>
      <c r="CF371" s="177"/>
      <c r="CG371" s="177"/>
      <c r="CH371" s="177"/>
      <c r="CI371" s="177"/>
      <c r="CJ371" s="177"/>
      <c r="CL371" s="177"/>
      <c r="CM371" s="177"/>
      <c r="CN371" s="177"/>
      <c r="CO371" s="177"/>
      <c r="CP371" s="177"/>
      <c r="CQ371" s="177"/>
      <c r="CR371" s="177"/>
      <c r="CT371" s="177"/>
      <c r="CU371" s="177"/>
      <c r="CV371" s="177"/>
      <c r="CW371" s="177"/>
      <c r="CX371" s="177"/>
      <c r="CY371" s="177"/>
      <c r="CZ371" s="177"/>
      <c r="DB371" s="177"/>
      <c r="DC371" s="177"/>
      <c r="DD371" s="177"/>
      <c r="DE371" s="177"/>
      <c r="DF371" s="177"/>
      <c r="DG371" s="177"/>
      <c r="DH371" s="177"/>
      <c r="DJ371" s="177"/>
      <c r="DK371" s="177"/>
      <c r="DL371" s="177"/>
      <c r="DM371" s="177"/>
      <c r="DN371" s="177"/>
      <c r="DO371" s="177"/>
      <c r="DP371" s="177"/>
      <c r="DR371" s="177"/>
      <c r="DS371" s="177"/>
      <c r="DT371" s="177"/>
      <c r="DU371" s="177"/>
      <c r="DV371" s="177"/>
      <c r="DW371" s="177"/>
      <c r="DX371" s="177"/>
      <c r="DZ371" s="177"/>
      <c r="EA371" s="177"/>
      <c r="EB371" s="177"/>
      <c r="EC371" s="177"/>
      <c r="ED371" s="177"/>
      <c r="EE371" s="177"/>
      <c r="EF371" s="177"/>
      <c r="EH371" s="177"/>
      <c r="EI371" s="177"/>
      <c r="EJ371" s="177"/>
      <c r="EK371" s="177"/>
      <c r="EL371" s="177"/>
      <c r="EM371" s="177"/>
      <c r="EN371" s="177"/>
      <c r="EP371" s="177"/>
      <c r="EQ371" s="177"/>
      <c r="ER371" s="177"/>
      <c r="ES371" s="177"/>
      <c r="ET371" s="177"/>
      <c r="EU371" s="177"/>
      <c r="EV371" s="177"/>
      <c r="EX371" s="177"/>
      <c r="EY371" s="177"/>
      <c r="EZ371" s="177"/>
      <c r="FA371" s="177"/>
      <c r="FB371" s="177"/>
      <c r="FC371" s="177"/>
      <c r="FD371" s="177"/>
      <c r="FF371" s="177"/>
      <c r="FG371" s="177"/>
      <c r="FH371" s="177"/>
      <c r="FI371" s="177"/>
      <c r="FJ371" s="177"/>
      <c r="FK371" s="177"/>
      <c r="FL371" s="177"/>
      <c r="FN371" s="177"/>
      <c r="FO371" s="177"/>
      <c r="FP371" s="177"/>
      <c r="FQ371" s="177"/>
      <c r="FR371" s="177"/>
      <c r="FS371" s="177"/>
      <c r="FT371" s="177"/>
      <c r="FV371" s="177"/>
      <c r="FW371" s="177"/>
      <c r="FX371" s="177"/>
      <c r="FY371" s="177"/>
      <c r="FZ371" s="177"/>
      <c r="GA371" s="177"/>
      <c r="GB371" s="177"/>
      <c r="GD371" s="177"/>
      <c r="GE371" s="177"/>
      <c r="GF371" s="177"/>
      <c r="GG371" s="177"/>
      <c r="GH371" s="177"/>
      <c r="GI371" s="177"/>
      <c r="GJ371" s="177"/>
      <c r="GL371" s="177"/>
      <c r="GM371" s="177"/>
      <c r="GN371" s="177"/>
      <c r="GO371" s="177"/>
      <c r="GP371" s="177"/>
      <c r="GQ371" s="177"/>
      <c r="GR371" s="177"/>
      <c r="GT371" s="177"/>
      <c r="GU371" s="177"/>
      <c r="GV371" s="177"/>
      <c r="GW371" s="177"/>
      <c r="GX371" s="177"/>
      <c r="GY371" s="177"/>
      <c r="GZ371" s="177"/>
      <c r="HB371" s="177"/>
      <c r="HC371" s="177"/>
      <c r="HD371" s="177"/>
      <c r="HE371" s="177"/>
      <c r="HF371" s="177"/>
      <c r="HG371" s="177"/>
      <c r="HH371" s="177"/>
      <c r="HJ371" s="177"/>
      <c r="HK371" s="177"/>
      <c r="HL371" s="177"/>
      <c r="HM371" s="177"/>
      <c r="HN371" s="177"/>
      <c r="HO371" s="177"/>
      <c r="HP371" s="177"/>
      <c r="HR371" s="177"/>
      <c r="HS371" s="177"/>
      <c r="HT371" s="177"/>
      <c r="HU371" s="177"/>
      <c r="HV371" s="177"/>
      <c r="HW371" s="177"/>
      <c r="HX371" s="177"/>
      <c r="HZ371" s="177"/>
      <c r="IA371" s="177"/>
      <c r="IB371" s="177"/>
      <c r="IC371" s="177"/>
      <c r="ID371" s="177"/>
      <c r="IE371" s="177"/>
      <c r="IF371" s="177"/>
      <c r="IH371" s="177"/>
      <c r="II371" s="177"/>
      <c r="IJ371" s="177"/>
      <c r="IK371" s="177"/>
      <c r="IL371" s="177"/>
      <c r="IM371" s="177"/>
      <c r="IN371" s="177"/>
      <c r="IP371" s="177"/>
      <c r="IQ371" s="177"/>
      <c r="IR371" s="177"/>
      <c r="IS371" s="177"/>
      <c r="IT371" s="177"/>
      <c r="IU371" s="177"/>
      <c r="IV371" s="177"/>
    </row>
    <row r="372" spans="1:256" x14ac:dyDescent="0.25">
      <c r="A372" s="174">
        <v>8605</v>
      </c>
      <c r="B372" s="177" t="s">
        <v>897</v>
      </c>
      <c r="C372" s="177">
        <v>-8981</v>
      </c>
      <c r="D372" s="177">
        <v>0</v>
      </c>
      <c r="E372" s="177">
        <v>0</v>
      </c>
      <c r="F372" s="177">
        <v>0</v>
      </c>
      <c r="G372" s="177">
        <v>0</v>
      </c>
      <c r="H372" s="175">
        <v>-8981</v>
      </c>
      <c r="J372" s="177" t="s">
        <v>957</v>
      </c>
      <c r="K372" s="177"/>
      <c r="L372" s="177"/>
      <c r="M372" s="177"/>
      <c r="N372" s="177"/>
      <c r="O372" s="177"/>
      <c r="P372" s="177"/>
      <c r="R372" s="177"/>
      <c r="S372" s="177"/>
      <c r="T372" s="177"/>
      <c r="U372" s="177"/>
      <c r="V372" s="177"/>
      <c r="W372" s="177"/>
      <c r="X372" s="177"/>
      <c r="Z372" s="177"/>
      <c r="AA372" s="177"/>
      <c r="AB372" s="177"/>
      <c r="AC372" s="177"/>
      <c r="AD372" s="177"/>
      <c r="AE372" s="177"/>
      <c r="AF372" s="177"/>
      <c r="AH372" s="177"/>
      <c r="AI372" s="177"/>
      <c r="AJ372" s="177"/>
      <c r="AK372" s="177"/>
      <c r="AL372" s="177"/>
      <c r="AM372" s="177"/>
      <c r="AN372" s="177"/>
      <c r="AP372" s="177"/>
      <c r="AQ372" s="177"/>
      <c r="AR372" s="177"/>
      <c r="AS372" s="177"/>
      <c r="AT372" s="177"/>
      <c r="AU372" s="177"/>
      <c r="AV372" s="177"/>
      <c r="AX372" s="177"/>
      <c r="AY372" s="177"/>
      <c r="AZ372" s="177"/>
      <c r="BA372" s="177"/>
      <c r="BB372" s="177"/>
      <c r="BC372" s="177"/>
      <c r="BD372" s="177"/>
      <c r="BF372" s="177"/>
      <c r="BG372" s="177"/>
      <c r="BH372" s="177"/>
      <c r="BI372" s="177"/>
      <c r="BJ372" s="177"/>
      <c r="BK372" s="177"/>
      <c r="BL372" s="177"/>
      <c r="BN372" s="177"/>
      <c r="BO372" s="177"/>
      <c r="BP372" s="177"/>
      <c r="BQ372" s="177"/>
      <c r="BR372" s="177"/>
      <c r="BS372" s="177"/>
      <c r="BT372" s="177"/>
      <c r="BV372" s="177"/>
      <c r="BW372" s="177"/>
      <c r="BX372" s="177"/>
      <c r="BY372" s="177"/>
      <c r="BZ372" s="177"/>
      <c r="CA372" s="177"/>
      <c r="CB372" s="177"/>
      <c r="CD372" s="177"/>
      <c r="CE372" s="177"/>
      <c r="CF372" s="177"/>
      <c r="CG372" s="177"/>
      <c r="CH372" s="177"/>
      <c r="CI372" s="177"/>
      <c r="CJ372" s="177"/>
      <c r="CL372" s="177"/>
      <c r="CM372" s="177"/>
      <c r="CN372" s="177"/>
      <c r="CO372" s="177"/>
      <c r="CP372" s="177"/>
      <c r="CQ372" s="177"/>
      <c r="CR372" s="177"/>
      <c r="CT372" s="177"/>
      <c r="CU372" s="177"/>
      <c r="CV372" s="177"/>
      <c r="CW372" s="177"/>
      <c r="CX372" s="177"/>
      <c r="CY372" s="177"/>
      <c r="CZ372" s="177"/>
      <c r="DB372" s="177"/>
      <c r="DC372" s="177"/>
      <c r="DD372" s="177"/>
      <c r="DE372" s="177"/>
      <c r="DF372" s="177"/>
      <c r="DG372" s="177"/>
      <c r="DH372" s="177"/>
      <c r="DJ372" s="177"/>
      <c r="DK372" s="177"/>
      <c r="DL372" s="177"/>
      <c r="DM372" s="177"/>
      <c r="DN372" s="177"/>
      <c r="DO372" s="177"/>
      <c r="DP372" s="177"/>
      <c r="DR372" s="177"/>
      <c r="DS372" s="177"/>
      <c r="DT372" s="177"/>
      <c r="DU372" s="177"/>
      <c r="DV372" s="177"/>
      <c r="DW372" s="177"/>
      <c r="DX372" s="177"/>
      <c r="DZ372" s="177"/>
      <c r="EA372" s="177"/>
      <c r="EB372" s="177"/>
      <c r="EC372" s="177"/>
      <c r="ED372" s="177"/>
      <c r="EE372" s="177"/>
      <c r="EF372" s="177"/>
      <c r="EH372" s="177"/>
      <c r="EI372" s="177"/>
      <c r="EJ372" s="177"/>
      <c r="EK372" s="177"/>
      <c r="EL372" s="177"/>
      <c r="EM372" s="177"/>
      <c r="EN372" s="177"/>
      <c r="EP372" s="177"/>
      <c r="EQ372" s="177"/>
      <c r="ER372" s="177"/>
      <c r="ES372" s="177"/>
      <c r="ET372" s="177"/>
      <c r="EU372" s="177"/>
      <c r="EV372" s="177"/>
      <c r="EX372" s="177"/>
      <c r="EY372" s="177"/>
      <c r="EZ372" s="177"/>
      <c r="FA372" s="177"/>
      <c r="FB372" s="177"/>
      <c r="FC372" s="177"/>
      <c r="FD372" s="177"/>
      <c r="FF372" s="177"/>
      <c r="FG372" s="177"/>
      <c r="FH372" s="177"/>
      <c r="FI372" s="177"/>
      <c r="FJ372" s="177"/>
      <c r="FK372" s="177"/>
      <c r="FL372" s="177"/>
      <c r="FN372" s="177"/>
      <c r="FO372" s="177"/>
      <c r="FP372" s="177"/>
      <c r="FQ372" s="177"/>
      <c r="FR372" s="177"/>
      <c r="FS372" s="177"/>
      <c r="FT372" s="177"/>
      <c r="FV372" s="177"/>
      <c r="FW372" s="177"/>
      <c r="FX372" s="177"/>
      <c r="FY372" s="177"/>
      <c r="FZ372" s="177"/>
      <c r="GA372" s="177"/>
      <c r="GB372" s="177"/>
      <c r="GD372" s="177"/>
      <c r="GE372" s="177"/>
      <c r="GF372" s="177"/>
      <c r="GG372" s="177"/>
      <c r="GH372" s="177"/>
      <c r="GI372" s="177"/>
      <c r="GJ372" s="177"/>
      <c r="GL372" s="177"/>
      <c r="GM372" s="177"/>
      <c r="GN372" s="177"/>
      <c r="GO372" s="177"/>
      <c r="GP372" s="177"/>
      <c r="GQ372" s="177"/>
      <c r="GR372" s="177"/>
      <c r="GT372" s="177"/>
      <c r="GU372" s="177"/>
      <c r="GV372" s="177"/>
      <c r="GW372" s="177"/>
      <c r="GX372" s="177"/>
      <c r="GY372" s="177"/>
      <c r="GZ372" s="177"/>
      <c r="HB372" s="177"/>
      <c r="HC372" s="177"/>
      <c r="HD372" s="177"/>
      <c r="HE372" s="177"/>
      <c r="HF372" s="177"/>
      <c r="HG372" s="177"/>
      <c r="HH372" s="177"/>
      <c r="HJ372" s="177"/>
      <c r="HK372" s="177"/>
      <c r="HL372" s="177"/>
      <c r="HM372" s="177"/>
      <c r="HN372" s="177"/>
      <c r="HO372" s="177"/>
      <c r="HP372" s="177"/>
      <c r="HR372" s="177"/>
      <c r="HS372" s="177"/>
      <c r="HT372" s="177"/>
      <c r="HU372" s="177"/>
      <c r="HV372" s="177"/>
      <c r="HW372" s="177"/>
      <c r="HX372" s="177"/>
      <c r="HZ372" s="177"/>
      <c r="IA372" s="177"/>
      <c r="IB372" s="177"/>
      <c r="IC372" s="177"/>
      <c r="ID372" s="177"/>
      <c r="IE372" s="177"/>
      <c r="IF372" s="177"/>
      <c r="IH372" s="177"/>
      <c r="II372" s="177"/>
      <c r="IJ372" s="177"/>
      <c r="IK372" s="177"/>
      <c r="IL372" s="177"/>
      <c r="IM372" s="177"/>
      <c r="IN372" s="177"/>
      <c r="IP372" s="177"/>
      <c r="IQ372" s="177"/>
      <c r="IR372" s="177"/>
      <c r="IS372" s="177"/>
      <c r="IT372" s="177"/>
      <c r="IU372" s="177"/>
      <c r="IV372" s="177"/>
    </row>
    <row r="373" spans="1:256" x14ac:dyDescent="0.25">
      <c r="A373" s="174">
        <v>8606</v>
      </c>
      <c r="B373" s="177" t="s">
        <v>898</v>
      </c>
      <c r="C373" s="177">
        <v>-8500</v>
      </c>
      <c r="D373" s="177">
        <v>0</v>
      </c>
      <c r="E373" s="177">
        <v>0</v>
      </c>
      <c r="F373" s="177">
        <v>0</v>
      </c>
      <c r="G373" s="177">
        <v>0</v>
      </c>
      <c r="H373" s="175">
        <v>-8500</v>
      </c>
      <c r="J373" s="177" t="s">
        <v>957</v>
      </c>
      <c r="K373" s="177"/>
      <c r="L373" s="177"/>
      <c r="M373" s="177"/>
      <c r="N373" s="177"/>
      <c r="O373" s="177"/>
      <c r="P373" s="177"/>
      <c r="R373" s="177"/>
      <c r="S373" s="177"/>
      <c r="T373" s="177"/>
      <c r="U373" s="177"/>
      <c r="V373" s="177"/>
      <c r="W373" s="177"/>
      <c r="X373" s="177"/>
      <c r="Z373" s="177"/>
      <c r="AA373" s="177"/>
      <c r="AB373" s="177"/>
      <c r="AC373" s="177"/>
      <c r="AD373" s="177"/>
      <c r="AE373" s="177"/>
      <c r="AF373" s="177"/>
      <c r="AH373" s="177"/>
      <c r="AI373" s="177"/>
      <c r="AJ373" s="177"/>
      <c r="AK373" s="177"/>
      <c r="AL373" s="177"/>
      <c r="AM373" s="177"/>
      <c r="AN373" s="177"/>
      <c r="AP373" s="177"/>
      <c r="AQ373" s="177"/>
      <c r="AR373" s="177"/>
      <c r="AS373" s="177"/>
      <c r="AT373" s="177"/>
      <c r="AU373" s="177"/>
      <c r="AV373" s="177"/>
      <c r="AX373" s="177"/>
      <c r="AY373" s="177"/>
      <c r="AZ373" s="177"/>
      <c r="BA373" s="177"/>
      <c r="BB373" s="177"/>
      <c r="BC373" s="177"/>
      <c r="BD373" s="177"/>
      <c r="BF373" s="177"/>
      <c r="BG373" s="177"/>
      <c r="BH373" s="177"/>
      <c r="BI373" s="177"/>
      <c r="BJ373" s="177"/>
      <c r="BK373" s="177"/>
      <c r="BL373" s="177"/>
      <c r="BN373" s="177"/>
      <c r="BO373" s="177"/>
      <c r="BP373" s="177"/>
      <c r="BQ373" s="177"/>
      <c r="BR373" s="177"/>
      <c r="BS373" s="177"/>
      <c r="BT373" s="177"/>
      <c r="BV373" s="177"/>
      <c r="BW373" s="177"/>
      <c r="BX373" s="177"/>
      <c r="BY373" s="177"/>
      <c r="BZ373" s="177"/>
      <c r="CA373" s="177"/>
      <c r="CB373" s="177"/>
      <c r="CD373" s="177"/>
      <c r="CE373" s="177"/>
      <c r="CF373" s="177"/>
      <c r="CG373" s="177"/>
      <c r="CH373" s="177"/>
      <c r="CI373" s="177"/>
      <c r="CJ373" s="177"/>
      <c r="CL373" s="177"/>
      <c r="CM373" s="177"/>
      <c r="CN373" s="177"/>
      <c r="CO373" s="177"/>
      <c r="CP373" s="177"/>
      <c r="CQ373" s="177"/>
      <c r="CR373" s="177"/>
      <c r="CT373" s="177"/>
      <c r="CU373" s="177"/>
      <c r="CV373" s="177"/>
      <c r="CW373" s="177"/>
      <c r="CX373" s="177"/>
      <c r="CY373" s="177"/>
      <c r="CZ373" s="177"/>
      <c r="DB373" s="177"/>
      <c r="DC373" s="177"/>
      <c r="DD373" s="177"/>
      <c r="DE373" s="177"/>
      <c r="DF373" s="177"/>
      <c r="DG373" s="177"/>
      <c r="DH373" s="177"/>
      <c r="DJ373" s="177"/>
      <c r="DK373" s="177"/>
      <c r="DL373" s="177"/>
      <c r="DM373" s="177"/>
      <c r="DN373" s="177"/>
      <c r="DO373" s="177"/>
      <c r="DP373" s="177"/>
      <c r="DR373" s="177"/>
      <c r="DS373" s="177"/>
      <c r="DT373" s="177"/>
      <c r="DU373" s="177"/>
      <c r="DV373" s="177"/>
      <c r="DW373" s="177"/>
      <c r="DX373" s="177"/>
      <c r="DZ373" s="177"/>
      <c r="EA373" s="177"/>
      <c r="EB373" s="177"/>
      <c r="EC373" s="177"/>
      <c r="ED373" s="177"/>
      <c r="EE373" s="177"/>
      <c r="EF373" s="177"/>
      <c r="EH373" s="177"/>
      <c r="EI373" s="177"/>
      <c r="EJ373" s="177"/>
      <c r="EK373" s="177"/>
      <c r="EL373" s="177"/>
      <c r="EM373" s="177"/>
      <c r="EN373" s="177"/>
      <c r="EP373" s="177"/>
      <c r="EQ373" s="177"/>
      <c r="ER373" s="177"/>
      <c r="ES373" s="177"/>
      <c r="ET373" s="177"/>
      <c r="EU373" s="177"/>
      <c r="EV373" s="177"/>
      <c r="EX373" s="177"/>
      <c r="EY373" s="177"/>
      <c r="EZ373" s="177"/>
      <c r="FA373" s="177"/>
      <c r="FB373" s="177"/>
      <c r="FC373" s="177"/>
      <c r="FD373" s="177"/>
      <c r="FF373" s="177"/>
      <c r="FG373" s="177"/>
      <c r="FH373" s="177"/>
      <c r="FI373" s="177"/>
      <c r="FJ373" s="177"/>
      <c r="FK373" s="177"/>
      <c r="FL373" s="177"/>
      <c r="FN373" s="177"/>
      <c r="FO373" s="177"/>
      <c r="FP373" s="177"/>
      <c r="FQ373" s="177"/>
      <c r="FR373" s="177"/>
      <c r="FS373" s="177"/>
      <c r="FT373" s="177"/>
      <c r="FV373" s="177"/>
      <c r="FW373" s="177"/>
      <c r="FX373" s="177"/>
      <c r="FY373" s="177"/>
      <c r="FZ373" s="177"/>
      <c r="GA373" s="177"/>
      <c r="GB373" s="177"/>
      <c r="GD373" s="177"/>
      <c r="GE373" s="177"/>
      <c r="GF373" s="177"/>
      <c r="GG373" s="177"/>
      <c r="GH373" s="177"/>
      <c r="GI373" s="177"/>
      <c r="GJ373" s="177"/>
      <c r="GL373" s="177"/>
      <c r="GM373" s="177"/>
      <c r="GN373" s="177"/>
      <c r="GO373" s="177"/>
      <c r="GP373" s="177"/>
      <c r="GQ373" s="177"/>
      <c r="GR373" s="177"/>
      <c r="GT373" s="177"/>
      <c r="GU373" s="177"/>
      <c r="GV373" s="177"/>
      <c r="GW373" s="177"/>
      <c r="GX373" s="177"/>
      <c r="GY373" s="177"/>
      <c r="GZ373" s="177"/>
      <c r="HB373" s="177"/>
      <c r="HC373" s="177"/>
      <c r="HD373" s="177"/>
      <c r="HE373" s="177"/>
      <c r="HF373" s="177"/>
      <c r="HG373" s="177"/>
      <c r="HH373" s="177"/>
      <c r="HJ373" s="177"/>
      <c r="HK373" s="177"/>
      <c r="HL373" s="177"/>
      <c r="HM373" s="177"/>
      <c r="HN373" s="177"/>
      <c r="HO373" s="177"/>
      <c r="HP373" s="177"/>
      <c r="HR373" s="177"/>
      <c r="HS373" s="177"/>
      <c r="HT373" s="177"/>
      <c r="HU373" s="177"/>
      <c r="HV373" s="177"/>
      <c r="HW373" s="177"/>
      <c r="HX373" s="177"/>
      <c r="HZ373" s="177"/>
      <c r="IA373" s="177"/>
      <c r="IB373" s="177"/>
      <c r="IC373" s="177"/>
      <c r="ID373" s="177"/>
      <c r="IE373" s="177"/>
      <c r="IF373" s="177"/>
      <c r="IH373" s="177"/>
      <c r="II373" s="177"/>
      <c r="IJ373" s="177"/>
      <c r="IK373" s="177"/>
      <c r="IL373" s="177"/>
      <c r="IM373" s="177"/>
      <c r="IN373" s="177"/>
      <c r="IP373" s="177"/>
      <c r="IQ373" s="177"/>
      <c r="IR373" s="177"/>
      <c r="IS373" s="177"/>
      <c r="IT373" s="177"/>
      <c r="IU373" s="177"/>
      <c r="IV373" s="177"/>
    </row>
    <row r="374" spans="1:256" x14ac:dyDescent="0.25">
      <c r="A374" s="174">
        <v>8607</v>
      </c>
      <c r="B374" s="177" t="s">
        <v>2629</v>
      </c>
      <c r="C374" s="177">
        <v>-9177.6</v>
      </c>
      <c r="D374" s="177">
        <v>9960</v>
      </c>
      <c r="E374" s="177">
        <v>0</v>
      </c>
      <c r="F374" s="177">
        <v>9960</v>
      </c>
      <c r="G374" s="177">
        <v>-782.4</v>
      </c>
      <c r="H374" s="175">
        <v>0</v>
      </c>
      <c r="J374" s="177" t="s">
        <v>957</v>
      </c>
      <c r="K374" s="177"/>
      <c r="L374" s="177"/>
      <c r="M374" s="177"/>
      <c r="N374" s="177"/>
      <c r="O374" s="177"/>
      <c r="P374" s="177"/>
      <c r="R374" s="177"/>
      <c r="S374" s="177"/>
      <c r="T374" s="177"/>
      <c r="U374" s="177"/>
      <c r="V374" s="177"/>
      <c r="W374" s="177"/>
      <c r="X374" s="177"/>
      <c r="Z374" s="177"/>
      <c r="AA374" s="177"/>
      <c r="AB374" s="177"/>
      <c r="AC374" s="177"/>
      <c r="AD374" s="177"/>
      <c r="AE374" s="177"/>
      <c r="AF374" s="177"/>
      <c r="AH374" s="177"/>
      <c r="AI374" s="177"/>
      <c r="AJ374" s="177"/>
      <c r="AK374" s="177"/>
      <c r="AL374" s="177"/>
      <c r="AM374" s="177"/>
      <c r="AN374" s="177"/>
      <c r="AP374" s="177"/>
      <c r="AQ374" s="177"/>
      <c r="AR374" s="177"/>
      <c r="AS374" s="177"/>
      <c r="AT374" s="177"/>
      <c r="AU374" s="177"/>
      <c r="AV374" s="177"/>
      <c r="AX374" s="177"/>
      <c r="AY374" s="177"/>
      <c r="AZ374" s="177"/>
      <c r="BA374" s="177"/>
      <c r="BB374" s="177"/>
      <c r="BC374" s="177"/>
      <c r="BD374" s="177"/>
      <c r="BF374" s="177"/>
      <c r="BG374" s="177"/>
      <c r="BH374" s="177"/>
      <c r="BI374" s="177"/>
      <c r="BJ374" s="177"/>
      <c r="BK374" s="177"/>
      <c r="BL374" s="177"/>
      <c r="BN374" s="177"/>
      <c r="BO374" s="177"/>
      <c r="BP374" s="177"/>
      <c r="BQ374" s="177"/>
      <c r="BR374" s="177"/>
      <c r="BS374" s="177"/>
      <c r="BT374" s="177"/>
      <c r="BV374" s="177"/>
      <c r="BW374" s="177"/>
      <c r="BX374" s="177"/>
      <c r="BY374" s="177"/>
      <c r="BZ374" s="177"/>
      <c r="CA374" s="177"/>
      <c r="CB374" s="177"/>
      <c r="CD374" s="177"/>
      <c r="CE374" s="177"/>
      <c r="CF374" s="177"/>
      <c r="CG374" s="177"/>
      <c r="CH374" s="177"/>
      <c r="CI374" s="177"/>
      <c r="CJ374" s="177"/>
      <c r="CL374" s="177"/>
      <c r="CM374" s="177"/>
      <c r="CN374" s="177"/>
      <c r="CO374" s="177"/>
      <c r="CP374" s="177"/>
      <c r="CQ374" s="177"/>
      <c r="CR374" s="177"/>
      <c r="CT374" s="177"/>
      <c r="CU374" s="177"/>
      <c r="CV374" s="177"/>
      <c r="CW374" s="177"/>
      <c r="CX374" s="177"/>
      <c r="CY374" s="177"/>
      <c r="CZ374" s="177"/>
      <c r="DB374" s="177"/>
      <c r="DC374" s="177"/>
      <c r="DD374" s="177"/>
      <c r="DE374" s="177"/>
      <c r="DF374" s="177"/>
      <c r="DG374" s="177"/>
      <c r="DH374" s="177"/>
      <c r="DJ374" s="177"/>
      <c r="DK374" s="177"/>
      <c r="DL374" s="177"/>
      <c r="DM374" s="177"/>
      <c r="DN374" s="177"/>
      <c r="DO374" s="177"/>
      <c r="DP374" s="177"/>
      <c r="DR374" s="177"/>
      <c r="DS374" s="177"/>
      <c r="DT374" s="177"/>
      <c r="DU374" s="177"/>
      <c r="DV374" s="177"/>
      <c r="DW374" s="177"/>
      <c r="DX374" s="177"/>
      <c r="DZ374" s="177"/>
      <c r="EA374" s="177"/>
      <c r="EB374" s="177"/>
      <c r="EC374" s="177"/>
      <c r="ED374" s="177"/>
      <c r="EE374" s="177"/>
      <c r="EF374" s="177"/>
      <c r="EH374" s="177"/>
      <c r="EI374" s="177"/>
      <c r="EJ374" s="177"/>
      <c r="EK374" s="177"/>
      <c r="EL374" s="177"/>
      <c r="EM374" s="177"/>
      <c r="EN374" s="177"/>
      <c r="EP374" s="177"/>
      <c r="EQ374" s="177"/>
      <c r="ER374" s="177"/>
      <c r="ES374" s="177"/>
      <c r="ET374" s="177"/>
      <c r="EU374" s="177"/>
      <c r="EV374" s="177"/>
      <c r="EX374" s="177"/>
      <c r="EY374" s="177"/>
      <c r="EZ374" s="177"/>
      <c r="FA374" s="177"/>
      <c r="FB374" s="177"/>
      <c r="FC374" s="177"/>
      <c r="FD374" s="177"/>
      <c r="FF374" s="177"/>
      <c r="FG374" s="177"/>
      <c r="FH374" s="177"/>
      <c r="FI374" s="177"/>
      <c r="FJ374" s="177"/>
      <c r="FK374" s="177"/>
      <c r="FL374" s="177"/>
      <c r="FN374" s="177"/>
      <c r="FO374" s="177"/>
      <c r="FP374" s="177"/>
      <c r="FQ374" s="177"/>
      <c r="FR374" s="177"/>
      <c r="FS374" s="177"/>
      <c r="FT374" s="177"/>
      <c r="FV374" s="177"/>
      <c r="FW374" s="177"/>
      <c r="FX374" s="177"/>
      <c r="FY374" s="177"/>
      <c r="FZ374" s="177"/>
      <c r="GA374" s="177"/>
      <c r="GB374" s="177"/>
      <c r="GD374" s="177"/>
      <c r="GE374" s="177"/>
      <c r="GF374" s="177"/>
      <c r="GG374" s="177"/>
      <c r="GH374" s="177"/>
      <c r="GI374" s="177"/>
      <c r="GJ374" s="177"/>
      <c r="GL374" s="177"/>
      <c r="GM374" s="177"/>
      <c r="GN374" s="177"/>
      <c r="GO374" s="177"/>
      <c r="GP374" s="177"/>
      <c r="GQ374" s="177"/>
      <c r="GR374" s="177"/>
      <c r="GT374" s="177"/>
      <c r="GU374" s="177"/>
      <c r="GV374" s="177"/>
      <c r="GW374" s="177"/>
      <c r="GX374" s="177"/>
      <c r="GY374" s="177"/>
      <c r="GZ374" s="177"/>
      <c r="HB374" s="177"/>
      <c r="HC374" s="177"/>
      <c r="HD374" s="177"/>
      <c r="HE374" s="177"/>
      <c r="HF374" s="177"/>
      <c r="HG374" s="177"/>
      <c r="HH374" s="177"/>
      <c r="HJ374" s="177"/>
      <c r="HK374" s="177"/>
      <c r="HL374" s="177"/>
      <c r="HM374" s="177"/>
      <c r="HN374" s="177"/>
      <c r="HO374" s="177"/>
      <c r="HP374" s="177"/>
      <c r="HR374" s="177"/>
      <c r="HS374" s="177"/>
      <c r="HT374" s="177"/>
      <c r="HU374" s="177"/>
      <c r="HV374" s="177"/>
      <c r="HW374" s="177"/>
      <c r="HX374" s="177"/>
      <c r="HZ374" s="177"/>
      <c r="IA374" s="177"/>
      <c r="IB374" s="177"/>
      <c r="IC374" s="177"/>
      <c r="ID374" s="177"/>
      <c r="IE374" s="177"/>
      <c r="IF374" s="177"/>
      <c r="IH374" s="177"/>
      <c r="II374" s="177"/>
      <c r="IJ374" s="177"/>
      <c r="IK374" s="177"/>
      <c r="IL374" s="177"/>
      <c r="IM374" s="177"/>
      <c r="IN374" s="177"/>
      <c r="IP374" s="177"/>
      <c r="IQ374" s="177"/>
      <c r="IR374" s="177"/>
      <c r="IS374" s="177"/>
      <c r="IT374" s="177"/>
      <c r="IU374" s="177"/>
      <c r="IV374" s="177"/>
    </row>
    <row r="375" spans="1:256" x14ac:dyDescent="0.25">
      <c r="A375" s="174">
        <v>8608</v>
      </c>
      <c r="B375" s="177" t="s">
        <v>899</v>
      </c>
      <c r="C375" s="177">
        <v>-8500</v>
      </c>
      <c r="D375" s="177">
        <v>0</v>
      </c>
      <c r="E375" s="177">
        <v>0</v>
      </c>
      <c r="F375" s="177">
        <v>0</v>
      </c>
      <c r="G375" s="177">
        <v>0</v>
      </c>
      <c r="H375" s="175">
        <v>-8500</v>
      </c>
      <c r="J375" s="177" t="s">
        <v>957</v>
      </c>
      <c r="K375" s="177"/>
      <c r="L375" s="177"/>
      <c r="M375" s="177"/>
      <c r="N375" s="177"/>
      <c r="O375" s="177"/>
      <c r="P375" s="177"/>
      <c r="R375" s="177"/>
      <c r="S375" s="177"/>
      <c r="T375" s="177"/>
      <c r="U375" s="177"/>
      <c r="V375" s="177"/>
      <c r="W375" s="177"/>
      <c r="X375" s="177"/>
      <c r="Z375" s="177"/>
      <c r="AA375" s="177"/>
      <c r="AB375" s="177"/>
      <c r="AC375" s="177"/>
      <c r="AD375" s="177"/>
      <c r="AE375" s="177"/>
      <c r="AF375" s="177"/>
      <c r="AH375" s="177"/>
      <c r="AI375" s="177"/>
      <c r="AJ375" s="177"/>
      <c r="AK375" s="177"/>
      <c r="AL375" s="177"/>
      <c r="AM375" s="177"/>
      <c r="AN375" s="177"/>
      <c r="AP375" s="177"/>
      <c r="AQ375" s="177"/>
      <c r="AR375" s="177"/>
      <c r="AS375" s="177"/>
      <c r="AT375" s="177"/>
      <c r="AU375" s="177"/>
      <c r="AV375" s="177"/>
      <c r="AX375" s="177"/>
      <c r="AY375" s="177"/>
      <c r="AZ375" s="177"/>
      <c r="BA375" s="177"/>
      <c r="BB375" s="177"/>
      <c r="BC375" s="177"/>
      <c r="BD375" s="177"/>
      <c r="BF375" s="177"/>
      <c r="BG375" s="177"/>
      <c r="BH375" s="177"/>
      <c r="BI375" s="177"/>
      <c r="BJ375" s="177"/>
      <c r="BK375" s="177"/>
      <c r="BL375" s="177"/>
      <c r="BN375" s="177"/>
      <c r="BO375" s="177"/>
      <c r="BP375" s="177"/>
      <c r="BQ375" s="177"/>
      <c r="BR375" s="177"/>
      <c r="BS375" s="177"/>
      <c r="BT375" s="177"/>
      <c r="BV375" s="177"/>
      <c r="BW375" s="177"/>
      <c r="BX375" s="177"/>
      <c r="BY375" s="177"/>
      <c r="BZ375" s="177"/>
      <c r="CA375" s="177"/>
      <c r="CB375" s="177"/>
      <c r="CD375" s="177"/>
      <c r="CE375" s="177"/>
      <c r="CF375" s="177"/>
      <c r="CG375" s="177"/>
      <c r="CH375" s="177"/>
      <c r="CI375" s="177"/>
      <c r="CJ375" s="177"/>
      <c r="CL375" s="177"/>
      <c r="CM375" s="177"/>
      <c r="CN375" s="177"/>
      <c r="CO375" s="177"/>
      <c r="CP375" s="177"/>
      <c r="CQ375" s="177"/>
      <c r="CR375" s="177"/>
      <c r="CT375" s="177"/>
      <c r="CU375" s="177"/>
      <c r="CV375" s="177"/>
      <c r="CW375" s="177"/>
      <c r="CX375" s="177"/>
      <c r="CY375" s="177"/>
      <c r="CZ375" s="177"/>
      <c r="DB375" s="177"/>
      <c r="DC375" s="177"/>
      <c r="DD375" s="177"/>
      <c r="DE375" s="177"/>
      <c r="DF375" s="177"/>
      <c r="DG375" s="177"/>
      <c r="DH375" s="177"/>
      <c r="DJ375" s="177"/>
      <c r="DK375" s="177"/>
      <c r="DL375" s="177"/>
      <c r="DM375" s="177"/>
      <c r="DN375" s="177"/>
      <c r="DO375" s="177"/>
      <c r="DP375" s="177"/>
      <c r="DR375" s="177"/>
      <c r="DS375" s="177"/>
      <c r="DT375" s="177"/>
      <c r="DU375" s="177"/>
      <c r="DV375" s="177"/>
      <c r="DW375" s="177"/>
      <c r="DX375" s="177"/>
      <c r="DZ375" s="177"/>
      <c r="EA375" s="177"/>
      <c r="EB375" s="177"/>
      <c r="EC375" s="177"/>
      <c r="ED375" s="177"/>
      <c r="EE375" s="177"/>
      <c r="EF375" s="177"/>
      <c r="EH375" s="177"/>
      <c r="EI375" s="177"/>
      <c r="EJ375" s="177"/>
      <c r="EK375" s="177"/>
      <c r="EL375" s="177"/>
      <c r="EM375" s="177"/>
      <c r="EN375" s="177"/>
      <c r="EP375" s="177"/>
      <c r="EQ375" s="177"/>
      <c r="ER375" s="177"/>
      <c r="ES375" s="177"/>
      <c r="ET375" s="177"/>
      <c r="EU375" s="177"/>
      <c r="EV375" s="177"/>
      <c r="EX375" s="177"/>
      <c r="EY375" s="177"/>
      <c r="EZ375" s="177"/>
      <c r="FA375" s="177"/>
      <c r="FB375" s="177"/>
      <c r="FC375" s="177"/>
      <c r="FD375" s="177"/>
      <c r="FF375" s="177"/>
      <c r="FG375" s="177"/>
      <c r="FH375" s="177"/>
      <c r="FI375" s="177"/>
      <c r="FJ375" s="177"/>
      <c r="FK375" s="177"/>
      <c r="FL375" s="177"/>
      <c r="FN375" s="177"/>
      <c r="FO375" s="177"/>
      <c r="FP375" s="177"/>
      <c r="FQ375" s="177"/>
      <c r="FR375" s="177"/>
      <c r="FS375" s="177"/>
      <c r="FT375" s="177"/>
      <c r="FV375" s="177"/>
      <c r="FW375" s="177"/>
      <c r="FX375" s="177"/>
      <c r="FY375" s="177"/>
      <c r="FZ375" s="177"/>
      <c r="GA375" s="177"/>
      <c r="GB375" s="177"/>
      <c r="GD375" s="177"/>
      <c r="GE375" s="177"/>
      <c r="GF375" s="177"/>
      <c r="GG375" s="177"/>
      <c r="GH375" s="177"/>
      <c r="GI375" s="177"/>
      <c r="GJ375" s="177"/>
      <c r="GL375" s="177"/>
      <c r="GM375" s="177"/>
      <c r="GN375" s="177"/>
      <c r="GO375" s="177"/>
      <c r="GP375" s="177"/>
      <c r="GQ375" s="177"/>
      <c r="GR375" s="177"/>
      <c r="GT375" s="177"/>
      <c r="GU375" s="177"/>
      <c r="GV375" s="177"/>
      <c r="GW375" s="177"/>
      <c r="GX375" s="177"/>
      <c r="GY375" s="177"/>
      <c r="GZ375" s="177"/>
      <c r="HB375" s="177"/>
      <c r="HC375" s="177"/>
      <c r="HD375" s="177"/>
      <c r="HE375" s="177"/>
      <c r="HF375" s="177"/>
      <c r="HG375" s="177"/>
      <c r="HH375" s="177"/>
      <c r="HJ375" s="177"/>
      <c r="HK375" s="177"/>
      <c r="HL375" s="177"/>
      <c r="HM375" s="177"/>
      <c r="HN375" s="177"/>
      <c r="HO375" s="177"/>
      <c r="HP375" s="177"/>
      <c r="HR375" s="177"/>
      <c r="HS375" s="177"/>
      <c r="HT375" s="177"/>
      <c r="HU375" s="177"/>
      <c r="HV375" s="177"/>
      <c r="HW375" s="177"/>
      <c r="HX375" s="177"/>
      <c r="HZ375" s="177"/>
      <c r="IA375" s="177"/>
      <c r="IB375" s="177"/>
      <c r="IC375" s="177"/>
      <c r="ID375" s="177"/>
      <c r="IE375" s="177"/>
      <c r="IF375" s="177"/>
      <c r="IH375" s="177"/>
      <c r="II375" s="177"/>
      <c r="IJ375" s="177"/>
      <c r="IK375" s="177"/>
      <c r="IL375" s="177"/>
      <c r="IM375" s="177"/>
      <c r="IN375" s="177"/>
      <c r="IP375" s="177"/>
      <c r="IQ375" s="177"/>
      <c r="IR375" s="177"/>
      <c r="IS375" s="177"/>
      <c r="IT375" s="177"/>
      <c r="IU375" s="177"/>
      <c r="IV375" s="177"/>
    </row>
    <row r="376" spans="1:256" x14ac:dyDescent="0.25">
      <c r="A376" s="174">
        <v>8610</v>
      </c>
      <c r="B376" s="177" t="s">
        <v>900</v>
      </c>
      <c r="C376" s="177">
        <v>-33532</v>
      </c>
      <c r="D376" s="177">
        <v>33532</v>
      </c>
      <c r="E376" s="177">
        <v>0</v>
      </c>
      <c r="F376" s="177">
        <v>33532</v>
      </c>
      <c r="G376" s="177">
        <v>0</v>
      </c>
      <c r="H376" s="175">
        <v>0</v>
      </c>
      <c r="J376" s="177" t="s">
        <v>957</v>
      </c>
      <c r="K376" s="177"/>
      <c r="L376" s="177"/>
      <c r="M376" s="177"/>
      <c r="N376" s="177"/>
      <c r="O376" s="177"/>
      <c r="P376" s="177"/>
      <c r="R376" s="177"/>
      <c r="S376" s="177"/>
      <c r="T376" s="177"/>
      <c r="U376" s="177"/>
      <c r="V376" s="177"/>
      <c r="W376" s="177"/>
      <c r="X376" s="177"/>
      <c r="Z376" s="177"/>
      <c r="AA376" s="177"/>
      <c r="AB376" s="177"/>
      <c r="AC376" s="177"/>
      <c r="AD376" s="177"/>
      <c r="AE376" s="177"/>
      <c r="AF376" s="177"/>
      <c r="AH376" s="177"/>
      <c r="AI376" s="177"/>
      <c r="AJ376" s="177"/>
      <c r="AK376" s="177"/>
      <c r="AL376" s="177"/>
      <c r="AM376" s="177"/>
      <c r="AN376" s="177"/>
      <c r="AP376" s="177"/>
      <c r="AQ376" s="177"/>
      <c r="AR376" s="177"/>
      <c r="AS376" s="177"/>
      <c r="AT376" s="177"/>
      <c r="AU376" s="177"/>
      <c r="AV376" s="177"/>
      <c r="AX376" s="177"/>
      <c r="AY376" s="177"/>
      <c r="AZ376" s="177"/>
      <c r="BA376" s="177"/>
      <c r="BB376" s="177"/>
      <c r="BC376" s="177"/>
      <c r="BD376" s="177"/>
      <c r="BF376" s="177"/>
      <c r="BG376" s="177"/>
      <c r="BH376" s="177"/>
      <c r="BI376" s="177"/>
      <c r="BJ376" s="177"/>
      <c r="BK376" s="177"/>
      <c r="BL376" s="177"/>
      <c r="BN376" s="177"/>
      <c r="BO376" s="177"/>
      <c r="BP376" s="177"/>
      <c r="BQ376" s="177"/>
      <c r="BR376" s="177"/>
      <c r="BS376" s="177"/>
      <c r="BT376" s="177"/>
      <c r="BV376" s="177"/>
      <c r="BW376" s="177"/>
      <c r="BX376" s="177"/>
      <c r="BY376" s="177"/>
      <c r="BZ376" s="177"/>
      <c r="CA376" s="177"/>
      <c r="CB376" s="177"/>
      <c r="CD376" s="177"/>
      <c r="CE376" s="177"/>
      <c r="CF376" s="177"/>
      <c r="CG376" s="177"/>
      <c r="CH376" s="177"/>
      <c r="CI376" s="177"/>
      <c r="CJ376" s="177"/>
      <c r="CL376" s="177"/>
      <c r="CM376" s="177"/>
      <c r="CN376" s="177"/>
      <c r="CO376" s="177"/>
      <c r="CP376" s="177"/>
      <c r="CQ376" s="177"/>
      <c r="CR376" s="177"/>
      <c r="CT376" s="177"/>
      <c r="CU376" s="177"/>
      <c r="CV376" s="177"/>
      <c r="CW376" s="177"/>
      <c r="CX376" s="177"/>
      <c r="CY376" s="177"/>
      <c r="CZ376" s="177"/>
      <c r="DB376" s="177"/>
      <c r="DC376" s="177"/>
      <c r="DD376" s="177"/>
      <c r="DE376" s="177"/>
      <c r="DF376" s="177"/>
      <c r="DG376" s="177"/>
      <c r="DH376" s="177"/>
      <c r="DJ376" s="177"/>
      <c r="DK376" s="177"/>
      <c r="DL376" s="177"/>
      <c r="DM376" s="177"/>
      <c r="DN376" s="177"/>
      <c r="DO376" s="177"/>
      <c r="DP376" s="177"/>
      <c r="DR376" s="177"/>
      <c r="DS376" s="177"/>
      <c r="DT376" s="177"/>
      <c r="DU376" s="177"/>
      <c r="DV376" s="177"/>
      <c r="DW376" s="177"/>
      <c r="DX376" s="177"/>
      <c r="DZ376" s="177"/>
      <c r="EA376" s="177"/>
      <c r="EB376" s="177"/>
      <c r="EC376" s="177"/>
      <c r="ED376" s="177"/>
      <c r="EE376" s="177"/>
      <c r="EF376" s="177"/>
      <c r="EH376" s="177"/>
      <c r="EI376" s="177"/>
      <c r="EJ376" s="177"/>
      <c r="EK376" s="177"/>
      <c r="EL376" s="177"/>
      <c r="EM376" s="177"/>
      <c r="EN376" s="177"/>
      <c r="EP376" s="177"/>
      <c r="EQ376" s="177"/>
      <c r="ER376" s="177"/>
      <c r="ES376" s="177"/>
      <c r="ET376" s="177"/>
      <c r="EU376" s="177"/>
      <c r="EV376" s="177"/>
      <c r="EX376" s="177"/>
      <c r="EY376" s="177"/>
      <c r="EZ376" s="177"/>
      <c r="FA376" s="177"/>
      <c r="FB376" s="177"/>
      <c r="FC376" s="177"/>
      <c r="FD376" s="177"/>
      <c r="FF376" s="177"/>
      <c r="FG376" s="177"/>
      <c r="FH376" s="177"/>
      <c r="FI376" s="177"/>
      <c r="FJ376" s="177"/>
      <c r="FK376" s="177"/>
      <c r="FL376" s="177"/>
      <c r="FN376" s="177"/>
      <c r="FO376" s="177"/>
      <c r="FP376" s="177"/>
      <c r="FQ376" s="177"/>
      <c r="FR376" s="177"/>
      <c r="FS376" s="177"/>
      <c r="FT376" s="177"/>
      <c r="FV376" s="177"/>
      <c r="FW376" s="177"/>
      <c r="FX376" s="177"/>
      <c r="FY376" s="177"/>
      <c r="FZ376" s="177"/>
      <c r="GA376" s="177"/>
      <c r="GB376" s="177"/>
      <c r="GD376" s="177"/>
      <c r="GE376" s="177"/>
      <c r="GF376" s="177"/>
      <c r="GG376" s="177"/>
      <c r="GH376" s="177"/>
      <c r="GI376" s="177"/>
      <c r="GJ376" s="177"/>
      <c r="GL376" s="177"/>
      <c r="GM376" s="177"/>
      <c r="GN376" s="177"/>
      <c r="GO376" s="177"/>
      <c r="GP376" s="177"/>
      <c r="GQ376" s="177"/>
      <c r="GR376" s="177"/>
      <c r="GT376" s="177"/>
      <c r="GU376" s="177"/>
      <c r="GV376" s="177"/>
      <c r="GW376" s="177"/>
      <c r="GX376" s="177"/>
      <c r="GY376" s="177"/>
      <c r="GZ376" s="177"/>
      <c r="HB376" s="177"/>
      <c r="HC376" s="177"/>
      <c r="HD376" s="177"/>
      <c r="HE376" s="177"/>
      <c r="HF376" s="177"/>
      <c r="HG376" s="177"/>
      <c r="HH376" s="177"/>
      <c r="HJ376" s="177"/>
      <c r="HK376" s="177"/>
      <c r="HL376" s="177"/>
      <c r="HM376" s="177"/>
      <c r="HN376" s="177"/>
      <c r="HO376" s="177"/>
      <c r="HP376" s="177"/>
      <c r="HR376" s="177"/>
      <c r="HS376" s="177"/>
      <c r="HT376" s="177"/>
      <c r="HU376" s="177"/>
      <c r="HV376" s="177"/>
      <c r="HW376" s="177"/>
      <c r="HX376" s="177"/>
      <c r="HZ376" s="177"/>
      <c r="IA376" s="177"/>
      <c r="IB376" s="177"/>
      <c r="IC376" s="177"/>
      <c r="ID376" s="177"/>
      <c r="IE376" s="177"/>
      <c r="IF376" s="177"/>
      <c r="IH376" s="177"/>
      <c r="II376" s="177"/>
      <c r="IJ376" s="177"/>
      <c r="IK376" s="177"/>
      <c r="IL376" s="177"/>
      <c r="IM376" s="177"/>
      <c r="IN376" s="177"/>
      <c r="IP376" s="177"/>
      <c r="IQ376" s="177"/>
      <c r="IR376" s="177"/>
      <c r="IS376" s="177"/>
      <c r="IT376" s="177"/>
      <c r="IU376" s="177"/>
      <c r="IV376" s="177"/>
    </row>
    <row r="377" spans="1:256" x14ac:dyDescent="0.25">
      <c r="A377" s="174">
        <v>8611</v>
      </c>
      <c r="B377" s="177" t="s">
        <v>901</v>
      </c>
      <c r="C377" s="177">
        <v>-22618.37</v>
      </c>
      <c r="D377" s="177">
        <v>0</v>
      </c>
      <c r="E377" s="177">
        <v>0</v>
      </c>
      <c r="F377" s="177">
        <v>0</v>
      </c>
      <c r="G377" s="177">
        <v>40</v>
      </c>
      <c r="H377" s="175">
        <v>-22578.37</v>
      </c>
      <c r="J377" s="177" t="s">
        <v>957</v>
      </c>
      <c r="K377" s="177"/>
      <c r="L377" s="177"/>
      <c r="M377" s="177"/>
      <c r="N377" s="177"/>
      <c r="O377" s="177"/>
      <c r="P377" s="177"/>
      <c r="R377" s="177"/>
      <c r="S377" s="177"/>
      <c r="T377" s="177"/>
      <c r="U377" s="177"/>
      <c r="V377" s="177"/>
      <c r="W377" s="177"/>
      <c r="X377" s="177"/>
      <c r="Z377" s="177"/>
      <c r="AA377" s="177"/>
      <c r="AB377" s="177"/>
      <c r="AC377" s="177"/>
      <c r="AD377" s="177"/>
      <c r="AE377" s="177"/>
      <c r="AF377" s="177"/>
      <c r="AH377" s="177"/>
      <c r="AI377" s="177"/>
      <c r="AJ377" s="177"/>
      <c r="AK377" s="177"/>
      <c r="AL377" s="177"/>
      <c r="AM377" s="177"/>
      <c r="AN377" s="177"/>
      <c r="AP377" s="177"/>
      <c r="AQ377" s="177"/>
      <c r="AR377" s="177"/>
      <c r="AS377" s="177"/>
      <c r="AT377" s="177"/>
      <c r="AU377" s="177"/>
      <c r="AV377" s="177"/>
      <c r="AX377" s="177"/>
      <c r="AY377" s="177"/>
      <c r="AZ377" s="177"/>
      <c r="BA377" s="177"/>
      <c r="BB377" s="177"/>
      <c r="BC377" s="177"/>
      <c r="BD377" s="177"/>
      <c r="BF377" s="177"/>
      <c r="BG377" s="177"/>
      <c r="BH377" s="177"/>
      <c r="BI377" s="177"/>
      <c r="BJ377" s="177"/>
      <c r="BK377" s="177"/>
      <c r="BL377" s="177"/>
      <c r="BN377" s="177"/>
      <c r="BO377" s="177"/>
      <c r="BP377" s="177"/>
      <c r="BQ377" s="177"/>
      <c r="BR377" s="177"/>
      <c r="BS377" s="177"/>
      <c r="BT377" s="177"/>
      <c r="BV377" s="177"/>
      <c r="BW377" s="177"/>
      <c r="BX377" s="177"/>
      <c r="BY377" s="177"/>
      <c r="BZ377" s="177"/>
      <c r="CA377" s="177"/>
      <c r="CB377" s="177"/>
      <c r="CD377" s="177"/>
      <c r="CE377" s="177"/>
      <c r="CF377" s="177"/>
      <c r="CG377" s="177"/>
      <c r="CH377" s="177"/>
      <c r="CI377" s="177"/>
      <c r="CJ377" s="177"/>
      <c r="CL377" s="177"/>
      <c r="CM377" s="177"/>
      <c r="CN377" s="177"/>
      <c r="CO377" s="177"/>
      <c r="CP377" s="177"/>
      <c r="CQ377" s="177"/>
      <c r="CR377" s="177"/>
      <c r="CT377" s="177"/>
      <c r="CU377" s="177"/>
      <c r="CV377" s="177"/>
      <c r="CW377" s="177"/>
      <c r="CX377" s="177"/>
      <c r="CY377" s="177"/>
      <c r="CZ377" s="177"/>
      <c r="DB377" s="177"/>
      <c r="DC377" s="177"/>
      <c r="DD377" s="177"/>
      <c r="DE377" s="177"/>
      <c r="DF377" s="177"/>
      <c r="DG377" s="177"/>
      <c r="DH377" s="177"/>
      <c r="DJ377" s="177"/>
      <c r="DK377" s="177"/>
      <c r="DL377" s="177"/>
      <c r="DM377" s="177"/>
      <c r="DN377" s="177"/>
      <c r="DO377" s="177"/>
      <c r="DP377" s="177"/>
      <c r="DR377" s="177"/>
      <c r="DS377" s="177"/>
      <c r="DT377" s="177"/>
      <c r="DU377" s="177"/>
      <c r="DV377" s="177"/>
      <c r="DW377" s="177"/>
      <c r="DX377" s="177"/>
      <c r="DZ377" s="177"/>
      <c r="EA377" s="177"/>
      <c r="EB377" s="177"/>
      <c r="EC377" s="177"/>
      <c r="ED377" s="177"/>
      <c r="EE377" s="177"/>
      <c r="EF377" s="177"/>
      <c r="EH377" s="177"/>
      <c r="EI377" s="177"/>
      <c r="EJ377" s="177"/>
      <c r="EK377" s="177"/>
      <c r="EL377" s="177"/>
      <c r="EM377" s="177"/>
      <c r="EN377" s="177"/>
      <c r="EP377" s="177"/>
      <c r="EQ377" s="177"/>
      <c r="ER377" s="177"/>
      <c r="ES377" s="177"/>
      <c r="ET377" s="177"/>
      <c r="EU377" s="177"/>
      <c r="EV377" s="177"/>
      <c r="EX377" s="177"/>
      <c r="EY377" s="177"/>
      <c r="EZ377" s="177"/>
      <c r="FA377" s="177"/>
      <c r="FB377" s="177"/>
      <c r="FC377" s="177"/>
      <c r="FD377" s="177"/>
      <c r="FF377" s="177"/>
      <c r="FG377" s="177"/>
      <c r="FH377" s="177"/>
      <c r="FI377" s="177"/>
      <c r="FJ377" s="177"/>
      <c r="FK377" s="177"/>
      <c r="FL377" s="177"/>
      <c r="FN377" s="177"/>
      <c r="FO377" s="177"/>
      <c r="FP377" s="177"/>
      <c r="FQ377" s="177"/>
      <c r="FR377" s="177"/>
      <c r="FS377" s="177"/>
      <c r="FT377" s="177"/>
      <c r="FV377" s="177"/>
      <c r="FW377" s="177"/>
      <c r="FX377" s="177"/>
      <c r="FY377" s="177"/>
      <c r="FZ377" s="177"/>
      <c r="GA377" s="177"/>
      <c r="GB377" s="177"/>
      <c r="GD377" s="177"/>
      <c r="GE377" s="177"/>
      <c r="GF377" s="177"/>
      <c r="GG377" s="177"/>
      <c r="GH377" s="177"/>
      <c r="GI377" s="177"/>
      <c r="GJ377" s="177"/>
      <c r="GL377" s="177"/>
      <c r="GM377" s="177"/>
      <c r="GN377" s="177"/>
      <c r="GO377" s="177"/>
      <c r="GP377" s="177"/>
      <c r="GQ377" s="177"/>
      <c r="GR377" s="177"/>
      <c r="GT377" s="177"/>
      <c r="GU377" s="177"/>
      <c r="GV377" s="177"/>
      <c r="GW377" s="177"/>
      <c r="GX377" s="177"/>
      <c r="GY377" s="177"/>
      <c r="GZ377" s="177"/>
      <c r="HB377" s="177"/>
      <c r="HC377" s="177"/>
      <c r="HD377" s="177"/>
      <c r="HE377" s="177"/>
      <c r="HF377" s="177"/>
      <c r="HG377" s="177"/>
      <c r="HH377" s="177"/>
      <c r="HJ377" s="177"/>
      <c r="HK377" s="177"/>
      <c r="HL377" s="177"/>
      <c r="HM377" s="177"/>
      <c r="HN377" s="177"/>
      <c r="HO377" s="177"/>
      <c r="HP377" s="177"/>
      <c r="HR377" s="177"/>
      <c r="HS377" s="177"/>
      <c r="HT377" s="177"/>
      <c r="HU377" s="177"/>
      <c r="HV377" s="177"/>
      <c r="HW377" s="177"/>
      <c r="HX377" s="177"/>
      <c r="HZ377" s="177"/>
      <c r="IA377" s="177"/>
      <c r="IB377" s="177"/>
      <c r="IC377" s="177"/>
      <c r="ID377" s="177"/>
      <c r="IE377" s="177"/>
      <c r="IF377" s="177"/>
      <c r="IH377" s="177"/>
      <c r="II377" s="177"/>
      <c r="IJ377" s="177"/>
      <c r="IK377" s="177"/>
      <c r="IL377" s="177"/>
      <c r="IM377" s="177"/>
      <c r="IN377" s="177"/>
      <c r="IP377" s="177"/>
      <c r="IQ377" s="177"/>
      <c r="IR377" s="177"/>
      <c r="IS377" s="177"/>
      <c r="IT377" s="177"/>
      <c r="IU377" s="177"/>
      <c r="IV377" s="177"/>
    </row>
    <row r="378" spans="1:256" x14ac:dyDescent="0.25">
      <c r="A378" s="174">
        <v>8612</v>
      </c>
      <c r="B378" s="177" t="s">
        <v>902</v>
      </c>
      <c r="C378" s="177">
        <v>-18758.900000000001</v>
      </c>
      <c r="D378" s="177">
        <v>0</v>
      </c>
      <c r="E378" s="177">
        <v>0</v>
      </c>
      <c r="F378" s="177">
        <v>0</v>
      </c>
      <c r="G378" s="177">
        <v>7580.26</v>
      </c>
      <c r="H378" s="175">
        <v>-11178.64</v>
      </c>
      <c r="J378" s="177" t="s">
        <v>957</v>
      </c>
      <c r="K378" s="177"/>
      <c r="L378" s="177"/>
      <c r="M378" s="177"/>
      <c r="N378" s="177"/>
      <c r="O378" s="177"/>
      <c r="P378" s="177"/>
      <c r="R378" s="177"/>
      <c r="S378" s="177"/>
      <c r="T378" s="177"/>
      <c r="U378" s="177"/>
      <c r="V378" s="177"/>
      <c r="W378" s="177"/>
      <c r="X378" s="177"/>
      <c r="Z378" s="177"/>
      <c r="AA378" s="177"/>
      <c r="AB378" s="177"/>
      <c r="AC378" s="177"/>
      <c r="AD378" s="177"/>
      <c r="AE378" s="177"/>
      <c r="AF378" s="177"/>
      <c r="AH378" s="177"/>
      <c r="AI378" s="177"/>
      <c r="AJ378" s="177"/>
      <c r="AK378" s="177"/>
      <c r="AL378" s="177"/>
      <c r="AM378" s="177"/>
      <c r="AN378" s="177"/>
      <c r="AP378" s="177"/>
      <c r="AQ378" s="177"/>
      <c r="AR378" s="177"/>
      <c r="AS378" s="177"/>
      <c r="AT378" s="177"/>
      <c r="AU378" s="177"/>
      <c r="AV378" s="177"/>
      <c r="AX378" s="177"/>
      <c r="AY378" s="177"/>
      <c r="AZ378" s="177"/>
      <c r="BA378" s="177"/>
      <c r="BB378" s="177"/>
      <c r="BC378" s="177"/>
      <c r="BD378" s="177"/>
      <c r="BF378" s="177"/>
      <c r="BG378" s="177"/>
      <c r="BH378" s="177"/>
      <c r="BI378" s="177"/>
      <c r="BJ378" s="177"/>
      <c r="BK378" s="177"/>
      <c r="BL378" s="177"/>
      <c r="BN378" s="177"/>
      <c r="BO378" s="177"/>
      <c r="BP378" s="177"/>
      <c r="BQ378" s="177"/>
      <c r="BR378" s="177"/>
      <c r="BS378" s="177"/>
      <c r="BT378" s="177"/>
      <c r="BV378" s="177"/>
      <c r="BW378" s="177"/>
      <c r="BX378" s="177"/>
      <c r="BY378" s="177"/>
      <c r="BZ378" s="177"/>
      <c r="CA378" s="177"/>
      <c r="CB378" s="177"/>
      <c r="CD378" s="177"/>
      <c r="CE378" s="177"/>
      <c r="CF378" s="177"/>
      <c r="CG378" s="177"/>
      <c r="CH378" s="177"/>
      <c r="CI378" s="177"/>
      <c r="CJ378" s="177"/>
      <c r="CL378" s="177"/>
      <c r="CM378" s="177"/>
      <c r="CN378" s="177"/>
      <c r="CO378" s="177"/>
      <c r="CP378" s="177"/>
      <c r="CQ378" s="177"/>
      <c r="CR378" s="177"/>
      <c r="CT378" s="177"/>
      <c r="CU378" s="177"/>
      <c r="CV378" s="177"/>
      <c r="CW378" s="177"/>
      <c r="CX378" s="177"/>
      <c r="CY378" s="177"/>
      <c r="CZ378" s="177"/>
      <c r="DB378" s="177"/>
      <c r="DC378" s="177"/>
      <c r="DD378" s="177"/>
      <c r="DE378" s="177"/>
      <c r="DF378" s="177"/>
      <c r="DG378" s="177"/>
      <c r="DH378" s="177"/>
      <c r="DJ378" s="177"/>
      <c r="DK378" s="177"/>
      <c r="DL378" s="177"/>
      <c r="DM378" s="177"/>
      <c r="DN378" s="177"/>
      <c r="DO378" s="177"/>
      <c r="DP378" s="177"/>
      <c r="DR378" s="177"/>
      <c r="DS378" s="177"/>
      <c r="DT378" s="177"/>
      <c r="DU378" s="177"/>
      <c r="DV378" s="177"/>
      <c r="DW378" s="177"/>
      <c r="DX378" s="177"/>
      <c r="DZ378" s="177"/>
      <c r="EA378" s="177"/>
      <c r="EB378" s="177"/>
      <c r="EC378" s="177"/>
      <c r="ED378" s="177"/>
      <c r="EE378" s="177"/>
      <c r="EF378" s="177"/>
      <c r="EH378" s="177"/>
      <c r="EI378" s="177"/>
      <c r="EJ378" s="177"/>
      <c r="EK378" s="177"/>
      <c r="EL378" s="177"/>
      <c r="EM378" s="177"/>
      <c r="EN378" s="177"/>
      <c r="EP378" s="177"/>
      <c r="EQ378" s="177"/>
      <c r="ER378" s="177"/>
      <c r="ES378" s="177"/>
      <c r="ET378" s="177"/>
      <c r="EU378" s="177"/>
      <c r="EV378" s="177"/>
      <c r="EX378" s="177"/>
      <c r="EY378" s="177"/>
      <c r="EZ378" s="177"/>
      <c r="FA378" s="177"/>
      <c r="FB378" s="177"/>
      <c r="FC378" s="177"/>
      <c r="FD378" s="177"/>
      <c r="FF378" s="177"/>
      <c r="FG378" s="177"/>
      <c r="FH378" s="177"/>
      <c r="FI378" s="177"/>
      <c r="FJ378" s="177"/>
      <c r="FK378" s="177"/>
      <c r="FL378" s="177"/>
      <c r="FN378" s="177"/>
      <c r="FO378" s="177"/>
      <c r="FP378" s="177"/>
      <c r="FQ378" s="177"/>
      <c r="FR378" s="177"/>
      <c r="FS378" s="177"/>
      <c r="FT378" s="177"/>
      <c r="FV378" s="177"/>
      <c r="FW378" s="177"/>
      <c r="FX378" s="177"/>
      <c r="FY378" s="177"/>
      <c r="FZ378" s="177"/>
      <c r="GA378" s="177"/>
      <c r="GB378" s="177"/>
      <c r="GD378" s="177"/>
      <c r="GE378" s="177"/>
      <c r="GF378" s="177"/>
      <c r="GG378" s="177"/>
      <c r="GH378" s="177"/>
      <c r="GI378" s="177"/>
      <c r="GJ378" s="177"/>
      <c r="GL378" s="177"/>
      <c r="GM378" s="177"/>
      <c r="GN378" s="177"/>
      <c r="GO378" s="177"/>
      <c r="GP378" s="177"/>
      <c r="GQ378" s="177"/>
      <c r="GR378" s="177"/>
      <c r="GT378" s="177"/>
      <c r="GU378" s="177"/>
      <c r="GV378" s="177"/>
      <c r="GW378" s="177"/>
      <c r="GX378" s="177"/>
      <c r="GY378" s="177"/>
      <c r="GZ378" s="177"/>
      <c r="HB378" s="177"/>
      <c r="HC378" s="177"/>
      <c r="HD378" s="177"/>
      <c r="HE378" s="177"/>
      <c r="HF378" s="177"/>
      <c r="HG378" s="177"/>
      <c r="HH378" s="177"/>
      <c r="HJ378" s="177"/>
      <c r="HK378" s="177"/>
      <c r="HL378" s="177"/>
      <c r="HM378" s="177"/>
      <c r="HN378" s="177"/>
      <c r="HO378" s="177"/>
      <c r="HP378" s="177"/>
      <c r="HR378" s="177"/>
      <c r="HS378" s="177"/>
      <c r="HT378" s="177"/>
      <c r="HU378" s="177"/>
      <c r="HV378" s="177"/>
      <c r="HW378" s="177"/>
      <c r="HX378" s="177"/>
      <c r="HZ378" s="177"/>
      <c r="IA378" s="177"/>
      <c r="IB378" s="177"/>
      <c r="IC378" s="177"/>
      <c r="ID378" s="177"/>
      <c r="IE378" s="177"/>
      <c r="IF378" s="177"/>
      <c r="IH378" s="177"/>
      <c r="II378" s="177"/>
      <c r="IJ378" s="177"/>
      <c r="IK378" s="177"/>
      <c r="IL378" s="177"/>
      <c r="IM378" s="177"/>
      <c r="IN378" s="177"/>
      <c r="IP378" s="177"/>
      <c r="IQ378" s="177"/>
      <c r="IR378" s="177"/>
      <c r="IS378" s="177"/>
      <c r="IT378" s="177"/>
      <c r="IU378" s="177"/>
      <c r="IV378" s="177"/>
    </row>
    <row r="379" spans="1:256" x14ac:dyDescent="0.25">
      <c r="A379" s="174">
        <v>8613</v>
      </c>
      <c r="B379" s="177" t="s">
        <v>903</v>
      </c>
      <c r="C379" s="177">
        <v>-32228.82</v>
      </c>
      <c r="D379" s="177">
        <v>0</v>
      </c>
      <c r="E379" s="177">
        <v>0</v>
      </c>
      <c r="F379" s="177">
        <v>0</v>
      </c>
      <c r="G379" s="177">
        <v>23389.98</v>
      </c>
      <c r="H379" s="175">
        <v>-8838.84</v>
      </c>
      <c r="J379" s="177" t="s">
        <v>957</v>
      </c>
      <c r="K379" s="177"/>
      <c r="L379" s="177"/>
      <c r="M379" s="177"/>
      <c r="N379" s="177"/>
      <c r="O379" s="177"/>
      <c r="P379" s="177"/>
      <c r="R379" s="177"/>
      <c r="S379" s="177"/>
      <c r="T379" s="177"/>
      <c r="U379" s="177"/>
      <c r="V379" s="177"/>
      <c r="W379" s="177"/>
      <c r="X379" s="177"/>
      <c r="Z379" s="177"/>
      <c r="AA379" s="177"/>
      <c r="AB379" s="177"/>
      <c r="AC379" s="177"/>
      <c r="AD379" s="177"/>
      <c r="AE379" s="177"/>
      <c r="AF379" s="177"/>
      <c r="AH379" s="177"/>
      <c r="AI379" s="177"/>
      <c r="AJ379" s="177"/>
      <c r="AK379" s="177"/>
      <c r="AL379" s="177"/>
      <c r="AM379" s="177"/>
      <c r="AN379" s="177"/>
      <c r="AP379" s="177"/>
      <c r="AQ379" s="177"/>
      <c r="AR379" s="177"/>
      <c r="AS379" s="177"/>
      <c r="AT379" s="177"/>
      <c r="AU379" s="177"/>
      <c r="AV379" s="177"/>
      <c r="AX379" s="177"/>
      <c r="AY379" s="177"/>
      <c r="AZ379" s="177"/>
      <c r="BA379" s="177"/>
      <c r="BB379" s="177"/>
      <c r="BC379" s="177"/>
      <c r="BD379" s="177"/>
      <c r="BF379" s="177"/>
      <c r="BG379" s="177"/>
      <c r="BH379" s="177"/>
      <c r="BI379" s="177"/>
      <c r="BJ379" s="177"/>
      <c r="BK379" s="177"/>
      <c r="BL379" s="177"/>
      <c r="BN379" s="177"/>
      <c r="BO379" s="177"/>
      <c r="BP379" s="177"/>
      <c r="BQ379" s="177"/>
      <c r="BR379" s="177"/>
      <c r="BS379" s="177"/>
      <c r="BT379" s="177"/>
      <c r="BV379" s="177"/>
      <c r="BW379" s="177"/>
      <c r="BX379" s="177"/>
      <c r="BY379" s="177"/>
      <c r="BZ379" s="177"/>
      <c r="CA379" s="177"/>
      <c r="CB379" s="177"/>
      <c r="CD379" s="177"/>
      <c r="CE379" s="177"/>
      <c r="CF379" s="177"/>
      <c r="CG379" s="177"/>
      <c r="CH379" s="177"/>
      <c r="CI379" s="177"/>
      <c r="CJ379" s="177"/>
      <c r="CL379" s="177"/>
      <c r="CM379" s="177"/>
      <c r="CN379" s="177"/>
      <c r="CO379" s="177"/>
      <c r="CP379" s="177"/>
      <c r="CQ379" s="177"/>
      <c r="CR379" s="177"/>
      <c r="CT379" s="177"/>
      <c r="CU379" s="177"/>
      <c r="CV379" s="177"/>
      <c r="CW379" s="177"/>
      <c r="CX379" s="177"/>
      <c r="CY379" s="177"/>
      <c r="CZ379" s="177"/>
      <c r="DB379" s="177"/>
      <c r="DC379" s="177"/>
      <c r="DD379" s="177"/>
      <c r="DE379" s="177"/>
      <c r="DF379" s="177"/>
      <c r="DG379" s="177"/>
      <c r="DH379" s="177"/>
      <c r="DJ379" s="177"/>
      <c r="DK379" s="177"/>
      <c r="DL379" s="177"/>
      <c r="DM379" s="177"/>
      <c r="DN379" s="177"/>
      <c r="DO379" s="177"/>
      <c r="DP379" s="177"/>
      <c r="DR379" s="177"/>
      <c r="DS379" s="177"/>
      <c r="DT379" s="177"/>
      <c r="DU379" s="177"/>
      <c r="DV379" s="177"/>
      <c r="DW379" s="177"/>
      <c r="DX379" s="177"/>
      <c r="DZ379" s="177"/>
      <c r="EA379" s="177"/>
      <c r="EB379" s="177"/>
      <c r="EC379" s="177"/>
      <c r="ED379" s="177"/>
      <c r="EE379" s="177"/>
      <c r="EF379" s="177"/>
      <c r="EH379" s="177"/>
      <c r="EI379" s="177"/>
      <c r="EJ379" s="177"/>
      <c r="EK379" s="177"/>
      <c r="EL379" s="177"/>
      <c r="EM379" s="177"/>
      <c r="EN379" s="177"/>
      <c r="EP379" s="177"/>
      <c r="EQ379" s="177"/>
      <c r="ER379" s="177"/>
      <c r="ES379" s="177"/>
      <c r="ET379" s="177"/>
      <c r="EU379" s="177"/>
      <c r="EV379" s="177"/>
      <c r="EX379" s="177"/>
      <c r="EY379" s="177"/>
      <c r="EZ379" s="177"/>
      <c r="FA379" s="177"/>
      <c r="FB379" s="177"/>
      <c r="FC379" s="177"/>
      <c r="FD379" s="177"/>
      <c r="FF379" s="177"/>
      <c r="FG379" s="177"/>
      <c r="FH379" s="177"/>
      <c r="FI379" s="177"/>
      <c r="FJ379" s="177"/>
      <c r="FK379" s="177"/>
      <c r="FL379" s="177"/>
      <c r="FN379" s="177"/>
      <c r="FO379" s="177"/>
      <c r="FP379" s="177"/>
      <c r="FQ379" s="177"/>
      <c r="FR379" s="177"/>
      <c r="FS379" s="177"/>
      <c r="FT379" s="177"/>
      <c r="FV379" s="177"/>
      <c r="FW379" s="177"/>
      <c r="FX379" s="177"/>
      <c r="FY379" s="177"/>
      <c r="FZ379" s="177"/>
      <c r="GA379" s="177"/>
      <c r="GB379" s="177"/>
      <c r="GD379" s="177"/>
      <c r="GE379" s="177"/>
      <c r="GF379" s="177"/>
      <c r="GG379" s="177"/>
      <c r="GH379" s="177"/>
      <c r="GI379" s="177"/>
      <c r="GJ379" s="177"/>
      <c r="GL379" s="177"/>
      <c r="GM379" s="177"/>
      <c r="GN379" s="177"/>
      <c r="GO379" s="177"/>
      <c r="GP379" s="177"/>
      <c r="GQ379" s="177"/>
      <c r="GR379" s="177"/>
      <c r="GT379" s="177"/>
      <c r="GU379" s="177"/>
      <c r="GV379" s="177"/>
      <c r="GW379" s="177"/>
      <c r="GX379" s="177"/>
      <c r="GY379" s="177"/>
      <c r="GZ379" s="177"/>
      <c r="HB379" s="177"/>
      <c r="HC379" s="177"/>
      <c r="HD379" s="177"/>
      <c r="HE379" s="177"/>
      <c r="HF379" s="177"/>
      <c r="HG379" s="177"/>
      <c r="HH379" s="177"/>
      <c r="HJ379" s="177"/>
      <c r="HK379" s="177"/>
      <c r="HL379" s="177"/>
      <c r="HM379" s="177"/>
      <c r="HN379" s="177"/>
      <c r="HO379" s="177"/>
      <c r="HP379" s="177"/>
      <c r="HR379" s="177"/>
      <c r="HS379" s="177"/>
      <c r="HT379" s="177"/>
      <c r="HU379" s="177"/>
      <c r="HV379" s="177"/>
      <c r="HW379" s="177"/>
      <c r="HX379" s="177"/>
      <c r="HZ379" s="177"/>
      <c r="IA379" s="177"/>
      <c r="IB379" s="177"/>
      <c r="IC379" s="177"/>
      <c r="ID379" s="177"/>
      <c r="IE379" s="177"/>
      <c r="IF379" s="177"/>
      <c r="IH379" s="177"/>
      <c r="II379" s="177"/>
      <c r="IJ379" s="177"/>
      <c r="IK379" s="177"/>
      <c r="IL379" s="177"/>
      <c r="IM379" s="177"/>
      <c r="IN379" s="177"/>
      <c r="IP379" s="177"/>
      <c r="IQ379" s="177"/>
      <c r="IR379" s="177"/>
      <c r="IS379" s="177"/>
      <c r="IT379" s="177"/>
      <c r="IU379" s="177"/>
      <c r="IV379" s="177"/>
    </row>
    <row r="380" spans="1:256" x14ac:dyDescent="0.25">
      <c r="A380" s="174">
        <v>8614</v>
      </c>
      <c r="B380" s="177" t="s">
        <v>904</v>
      </c>
      <c r="C380" s="177">
        <v>-12449.15</v>
      </c>
      <c r="D380" s="177">
        <v>10708.2</v>
      </c>
      <c r="E380" s="177">
        <v>0</v>
      </c>
      <c r="F380" s="177">
        <v>10708.2</v>
      </c>
      <c r="G380" s="177">
        <v>1740.95</v>
      </c>
      <c r="H380" s="175">
        <v>0</v>
      </c>
      <c r="J380" s="177" t="s">
        <v>957</v>
      </c>
      <c r="K380" s="177"/>
      <c r="L380" s="177"/>
      <c r="M380" s="177"/>
      <c r="N380" s="177"/>
      <c r="O380" s="177"/>
      <c r="P380" s="177"/>
      <c r="R380" s="177"/>
      <c r="S380" s="177"/>
      <c r="T380" s="177"/>
      <c r="U380" s="177"/>
      <c r="V380" s="177"/>
      <c r="W380" s="177"/>
      <c r="X380" s="177"/>
      <c r="Z380" s="177"/>
      <c r="AA380" s="177"/>
      <c r="AB380" s="177"/>
      <c r="AC380" s="177"/>
      <c r="AD380" s="177"/>
      <c r="AE380" s="177"/>
      <c r="AF380" s="177"/>
      <c r="AH380" s="177"/>
      <c r="AI380" s="177"/>
      <c r="AJ380" s="177"/>
      <c r="AK380" s="177"/>
      <c r="AL380" s="177"/>
      <c r="AM380" s="177"/>
      <c r="AN380" s="177"/>
      <c r="AP380" s="177"/>
      <c r="AQ380" s="177"/>
      <c r="AR380" s="177"/>
      <c r="AS380" s="177"/>
      <c r="AT380" s="177"/>
      <c r="AU380" s="177"/>
      <c r="AV380" s="177"/>
      <c r="AX380" s="177"/>
      <c r="AY380" s="177"/>
      <c r="AZ380" s="177"/>
      <c r="BA380" s="177"/>
      <c r="BB380" s="177"/>
      <c r="BC380" s="177"/>
      <c r="BD380" s="177"/>
      <c r="BF380" s="177"/>
      <c r="BG380" s="177"/>
      <c r="BH380" s="177"/>
      <c r="BI380" s="177"/>
      <c r="BJ380" s="177"/>
      <c r="BK380" s="177"/>
      <c r="BL380" s="177"/>
      <c r="BN380" s="177"/>
      <c r="BO380" s="177"/>
      <c r="BP380" s="177"/>
      <c r="BQ380" s="177"/>
      <c r="BR380" s="177"/>
      <c r="BS380" s="177"/>
      <c r="BT380" s="177"/>
      <c r="BV380" s="177"/>
      <c r="BW380" s="177"/>
      <c r="BX380" s="177"/>
      <c r="BY380" s="177"/>
      <c r="BZ380" s="177"/>
      <c r="CA380" s="177"/>
      <c r="CB380" s="177"/>
      <c r="CD380" s="177"/>
      <c r="CE380" s="177"/>
      <c r="CF380" s="177"/>
      <c r="CG380" s="177"/>
      <c r="CH380" s="177"/>
      <c r="CI380" s="177"/>
      <c r="CJ380" s="177"/>
      <c r="CL380" s="177"/>
      <c r="CM380" s="177"/>
      <c r="CN380" s="177"/>
      <c r="CO380" s="177"/>
      <c r="CP380" s="177"/>
      <c r="CQ380" s="177"/>
      <c r="CR380" s="177"/>
      <c r="CT380" s="177"/>
      <c r="CU380" s="177"/>
      <c r="CV380" s="177"/>
      <c r="CW380" s="177"/>
      <c r="CX380" s="177"/>
      <c r="CY380" s="177"/>
      <c r="CZ380" s="177"/>
      <c r="DB380" s="177"/>
      <c r="DC380" s="177"/>
      <c r="DD380" s="177"/>
      <c r="DE380" s="177"/>
      <c r="DF380" s="177"/>
      <c r="DG380" s="177"/>
      <c r="DH380" s="177"/>
      <c r="DJ380" s="177"/>
      <c r="DK380" s="177"/>
      <c r="DL380" s="177"/>
      <c r="DM380" s="177"/>
      <c r="DN380" s="177"/>
      <c r="DO380" s="177"/>
      <c r="DP380" s="177"/>
      <c r="DR380" s="177"/>
      <c r="DS380" s="177"/>
      <c r="DT380" s="177"/>
      <c r="DU380" s="177"/>
      <c r="DV380" s="177"/>
      <c r="DW380" s="177"/>
      <c r="DX380" s="177"/>
      <c r="DZ380" s="177"/>
      <c r="EA380" s="177"/>
      <c r="EB380" s="177"/>
      <c r="EC380" s="177"/>
      <c r="ED380" s="177"/>
      <c r="EE380" s="177"/>
      <c r="EF380" s="177"/>
      <c r="EH380" s="177"/>
      <c r="EI380" s="177"/>
      <c r="EJ380" s="177"/>
      <c r="EK380" s="177"/>
      <c r="EL380" s="177"/>
      <c r="EM380" s="177"/>
      <c r="EN380" s="177"/>
      <c r="EP380" s="177"/>
      <c r="EQ380" s="177"/>
      <c r="ER380" s="177"/>
      <c r="ES380" s="177"/>
      <c r="ET380" s="177"/>
      <c r="EU380" s="177"/>
      <c r="EV380" s="177"/>
      <c r="EX380" s="177"/>
      <c r="EY380" s="177"/>
      <c r="EZ380" s="177"/>
      <c r="FA380" s="177"/>
      <c r="FB380" s="177"/>
      <c r="FC380" s="177"/>
      <c r="FD380" s="177"/>
      <c r="FF380" s="177"/>
      <c r="FG380" s="177"/>
      <c r="FH380" s="177"/>
      <c r="FI380" s="177"/>
      <c r="FJ380" s="177"/>
      <c r="FK380" s="177"/>
      <c r="FL380" s="177"/>
      <c r="FN380" s="177"/>
      <c r="FO380" s="177"/>
      <c r="FP380" s="177"/>
      <c r="FQ380" s="177"/>
      <c r="FR380" s="177"/>
      <c r="FS380" s="177"/>
      <c r="FT380" s="177"/>
      <c r="FV380" s="177"/>
      <c r="FW380" s="177"/>
      <c r="FX380" s="177"/>
      <c r="FY380" s="177"/>
      <c r="FZ380" s="177"/>
      <c r="GA380" s="177"/>
      <c r="GB380" s="177"/>
      <c r="GD380" s="177"/>
      <c r="GE380" s="177"/>
      <c r="GF380" s="177"/>
      <c r="GG380" s="177"/>
      <c r="GH380" s="177"/>
      <c r="GI380" s="177"/>
      <c r="GJ380" s="177"/>
      <c r="GL380" s="177"/>
      <c r="GM380" s="177"/>
      <c r="GN380" s="177"/>
      <c r="GO380" s="177"/>
      <c r="GP380" s="177"/>
      <c r="GQ380" s="177"/>
      <c r="GR380" s="177"/>
      <c r="GT380" s="177"/>
      <c r="GU380" s="177"/>
      <c r="GV380" s="177"/>
      <c r="GW380" s="177"/>
      <c r="GX380" s="177"/>
      <c r="GY380" s="177"/>
      <c r="GZ380" s="177"/>
      <c r="HB380" s="177"/>
      <c r="HC380" s="177"/>
      <c r="HD380" s="177"/>
      <c r="HE380" s="177"/>
      <c r="HF380" s="177"/>
      <c r="HG380" s="177"/>
      <c r="HH380" s="177"/>
      <c r="HJ380" s="177"/>
      <c r="HK380" s="177"/>
      <c r="HL380" s="177"/>
      <c r="HM380" s="177"/>
      <c r="HN380" s="177"/>
      <c r="HO380" s="177"/>
      <c r="HP380" s="177"/>
      <c r="HR380" s="177"/>
      <c r="HS380" s="177"/>
      <c r="HT380" s="177"/>
      <c r="HU380" s="177"/>
      <c r="HV380" s="177"/>
      <c r="HW380" s="177"/>
      <c r="HX380" s="177"/>
      <c r="HZ380" s="177"/>
      <c r="IA380" s="177"/>
      <c r="IB380" s="177"/>
      <c r="IC380" s="177"/>
      <c r="ID380" s="177"/>
      <c r="IE380" s="177"/>
      <c r="IF380" s="177"/>
      <c r="IH380" s="177"/>
      <c r="II380" s="177"/>
      <c r="IJ380" s="177"/>
      <c r="IK380" s="177"/>
      <c r="IL380" s="177"/>
      <c r="IM380" s="177"/>
      <c r="IN380" s="177"/>
      <c r="IP380" s="177"/>
      <c r="IQ380" s="177"/>
      <c r="IR380" s="177"/>
      <c r="IS380" s="177"/>
      <c r="IT380" s="177"/>
      <c r="IU380" s="177"/>
      <c r="IV380" s="177"/>
    </row>
    <row r="381" spans="1:256" x14ac:dyDescent="0.25">
      <c r="A381" s="174">
        <v>8615</v>
      </c>
      <c r="B381" s="177" t="s">
        <v>905</v>
      </c>
      <c r="C381" s="177">
        <v>-2500</v>
      </c>
      <c r="D381" s="177">
        <v>0</v>
      </c>
      <c r="E381" s="177">
        <v>0</v>
      </c>
      <c r="F381" s="177">
        <v>0</v>
      </c>
      <c r="G381" s="177">
        <v>0</v>
      </c>
      <c r="H381" s="175">
        <v>-2500</v>
      </c>
      <c r="J381" s="177" t="s">
        <v>957</v>
      </c>
      <c r="K381" s="177"/>
      <c r="L381" s="177"/>
      <c r="M381" s="177"/>
      <c r="N381" s="177"/>
      <c r="O381" s="177"/>
      <c r="P381" s="177"/>
      <c r="R381" s="177"/>
      <c r="S381" s="177"/>
      <c r="T381" s="177"/>
      <c r="U381" s="177"/>
      <c r="V381" s="177"/>
      <c r="W381" s="177"/>
      <c r="X381" s="177"/>
      <c r="Z381" s="177"/>
      <c r="AA381" s="177"/>
      <c r="AB381" s="177"/>
      <c r="AC381" s="177"/>
      <c r="AD381" s="177"/>
      <c r="AE381" s="177"/>
      <c r="AF381" s="177"/>
      <c r="AH381" s="177"/>
      <c r="AI381" s="177"/>
      <c r="AJ381" s="177"/>
      <c r="AK381" s="177"/>
      <c r="AL381" s="177"/>
      <c r="AM381" s="177"/>
      <c r="AN381" s="177"/>
      <c r="AP381" s="177"/>
      <c r="AQ381" s="177"/>
      <c r="AR381" s="177"/>
      <c r="AS381" s="177"/>
      <c r="AT381" s="177"/>
      <c r="AU381" s="177"/>
      <c r="AV381" s="177"/>
      <c r="AX381" s="177"/>
      <c r="AY381" s="177"/>
      <c r="AZ381" s="177"/>
      <c r="BA381" s="177"/>
      <c r="BB381" s="177"/>
      <c r="BC381" s="177"/>
      <c r="BD381" s="177"/>
      <c r="BF381" s="177"/>
      <c r="BG381" s="177"/>
      <c r="BH381" s="177"/>
      <c r="BI381" s="177"/>
      <c r="BJ381" s="177"/>
      <c r="BK381" s="177"/>
      <c r="BL381" s="177"/>
      <c r="BN381" s="177"/>
      <c r="BO381" s="177"/>
      <c r="BP381" s="177"/>
      <c r="BQ381" s="177"/>
      <c r="BR381" s="177"/>
      <c r="BS381" s="177"/>
      <c r="BT381" s="177"/>
      <c r="BV381" s="177"/>
      <c r="BW381" s="177"/>
      <c r="BX381" s="177"/>
      <c r="BY381" s="177"/>
      <c r="BZ381" s="177"/>
      <c r="CA381" s="177"/>
      <c r="CB381" s="177"/>
      <c r="CD381" s="177"/>
      <c r="CE381" s="177"/>
      <c r="CF381" s="177"/>
      <c r="CG381" s="177"/>
      <c r="CH381" s="177"/>
      <c r="CI381" s="177"/>
      <c r="CJ381" s="177"/>
      <c r="CL381" s="177"/>
      <c r="CM381" s="177"/>
      <c r="CN381" s="177"/>
      <c r="CO381" s="177"/>
      <c r="CP381" s="177"/>
      <c r="CQ381" s="177"/>
      <c r="CR381" s="177"/>
      <c r="CT381" s="177"/>
      <c r="CU381" s="177"/>
      <c r="CV381" s="177"/>
      <c r="CW381" s="177"/>
      <c r="CX381" s="177"/>
      <c r="CY381" s="177"/>
      <c r="CZ381" s="177"/>
      <c r="DB381" s="177"/>
      <c r="DC381" s="177"/>
      <c r="DD381" s="177"/>
      <c r="DE381" s="177"/>
      <c r="DF381" s="177"/>
      <c r="DG381" s="177"/>
      <c r="DH381" s="177"/>
      <c r="DJ381" s="177"/>
      <c r="DK381" s="177"/>
      <c r="DL381" s="177"/>
      <c r="DM381" s="177"/>
      <c r="DN381" s="177"/>
      <c r="DO381" s="177"/>
      <c r="DP381" s="177"/>
      <c r="DR381" s="177"/>
      <c r="DS381" s="177"/>
      <c r="DT381" s="177"/>
      <c r="DU381" s="177"/>
      <c r="DV381" s="177"/>
      <c r="DW381" s="177"/>
      <c r="DX381" s="177"/>
      <c r="DZ381" s="177"/>
      <c r="EA381" s="177"/>
      <c r="EB381" s="177"/>
      <c r="EC381" s="177"/>
      <c r="ED381" s="177"/>
      <c r="EE381" s="177"/>
      <c r="EF381" s="177"/>
      <c r="EH381" s="177"/>
      <c r="EI381" s="177"/>
      <c r="EJ381" s="177"/>
      <c r="EK381" s="177"/>
      <c r="EL381" s="177"/>
      <c r="EM381" s="177"/>
      <c r="EN381" s="177"/>
      <c r="EP381" s="177"/>
      <c r="EQ381" s="177"/>
      <c r="ER381" s="177"/>
      <c r="ES381" s="177"/>
      <c r="ET381" s="177"/>
      <c r="EU381" s="177"/>
      <c r="EV381" s="177"/>
      <c r="EX381" s="177"/>
      <c r="EY381" s="177"/>
      <c r="EZ381" s="177"/>
      <c r="FA381" s="177"/>
      <c r="FB381" s="177"/>
      <c r="FC381" s="177"/>
      <c r="FD381" s="177"/>
      <c r="FF381" s="177"/>
      <c r="FG381" s="177"/>
      <c r="FH381" s="177"/>
      <c r="FI381" s="177"/>
      <c r="FJ381" s="177"/>
      <c r="FK381" s="177"/>
      <c r="FL381" s="177"/>
      <c r="FN381" s="177"/>
      <c r="FO381" s="177"/>
      <c r="FP381" s="177"/>
      <c r="FQ381" s="177"/>
      <c r="FR381" s="177"/>
      <c r="FS381" s="177"/>
      <c r="FT381" s="177"/>
      <c r="FV381" s="177"/>
      <c r="FW381" s="177"/>
      <c r="FX381" s="177"/>
      <c r="FY381" s="177"/>
      <c r="FZ381" s="177"/>
      <c r="GA381" s="177"/>
      <c r="GB381" s="177"/>
      <c r="GD381" s="177"/>
      <c r="GE381" s="177"/>
      <c r="GF381" s="177"/>
      <c r="GG381" s="177"/>
      <c r="GH381" s="177"/>
      <c r="GI381" s="177"/>
      <c r="GJ381" s="177"/>
      <c r="GL381" s="177"/>
      <c r="GM381" s="177"/>
      <c r="GN381" s="177"/>
      <c r="GO381" s="177"/>
      <c r="GP381" s="177"/>
      <c r="GQ381" s="177"/>
      <c r="GR381" s="177"/>
      <c r="GT381" s="177"/>
      <c r="GU381" s="177"/>
      <c r="GV381" s="177"/>
      <c r="GW381" s="177"/>
      <c r="GX381" s="177"/>
      <c r="GY381" s="177"/>
      <c r="GZ381" s="177"/>
      <c r="HB381" s="177"/>
      <c r="HC381" s="177"/>
      <c r="HD381" s="177"/>
      <c r="HE381" s="177"/>
      <c r="HF381" s="177"/>
      <c r="HG381" s="177"/>
      <c r="HH381" s="177"/>
      <c r="HJ381" s="177"/>
      <c r="HK381" s="177"/>
      <c r="HL381" s="177"/>
      <c r="HM381" s="177"/>
      <c r="HN381" s="177"/>
      <c r="HO381" s="177"/>
      <c r="HP381" s="177"/>
      <c r="HR381" s="177"/>
      <c r="HS381" s="177"/>
      <c r="HT381" s="177"/>
      <c r="HU381" s="177"/>
      <c r="HV381" s="177"/>
      <c r="HW381" s="177"/>
      <c r="HX381" s="177"/>
      <c r="HZ381" s="177"/>
      <c r="IA381" s="177"/>
      <c r="IB381" s="177"/>
      <c r="IC381" s="177"/>
      <c r="ID381" s="177"/>
      <c r="IE381" s="177"/>
      <c r="IF381" s="177"/>
      <c r="IH381" s="177"/>
      <c r="II381" s="177"/>
      <c r="IJ381" s="177"/>
      <c r="IK381" s="177"/>
      <c r="IL381" s="177"/>
      <c r="IM381" s="177"/>
      <c r="IN381" s="177"/>
      <c r="IP381" s="177"/>
      <c r="IQ381" s="177"/>
      <c r="IR381" s="177"/>
      <c r="IS381" s="177"/>
      <c r="IT381" s="177"/>
      <c r="IU381" s="177"/>
      <c r="IV381" s="177"/>
    </row>
    <row r="382" spans="1:256" x14ac:dyDescent="0.25">
      <c r="A382" s="174">
        <v>8616</v>
      </c>
      <c r="B382" s="177" t="s">
        <v>906</v>
      </c>
      <c r="C382" s="177">
        <v>-340.33</v>
      </c>
      <c r="D382" s="177">
        <v>0</v>
      </c>
      <c r="E382" s="177">
        <v>0</v>
      </c>
      <c r="F382" s="177">
        <v>0</v>
      </c>
      <c r="G382" s="177">
        <v>0</v>
      </c>
      <c r="H382" s="175">
        <v>-340.33</v>
      </c>
      <c r="J382" s="177" t="s">
        <v>957</v>
      </c>
      <c r="K382" s="177"/>
      <c r="L382" s="177"/>
      <c r="M382" s="177"/>
      <c r="N382" s="177"/>
      <c r="O382" s="177"/>
      <c r="P382" s="177"/>
      <c r="R382" s="177"/>
      <c r="S382" s="177"/>
      <c r="T382" s="177"/>
      <c r="U382" s="177"/>
      <c r="V382" s="177"/>
      <c r="W382" s="177"/>
      <c r="X382" s="177"/>
      <c r="Z382" s="177"/>
      <c r="AA382" s="177"/>
      <c r="AB382" s="177"/>
      <c r="AC382" s="177"/>
      <c r="AD382" s="177"/>
      <c r="AE382" s="177"/>
      <c r="AF382" s="177"/>
      <c r="AH382" s="177"/>
      <c r="AI382" s="177"/>
      <c r="AJ382" s="177"/>
      <c r="AK382" s="177"/>
      <c r="AL382" s="177"/>
      <c r="AM382" s="177"/>
      <c r="AN382" s="177"/>
      <c r="AP382" s="177"/>
      <c r="AQ382" s="177"/>
      <c r="AR382" s="177"/>
      <c r="AS382" s="177"/>
      <c r="AT382" s="177"/>
      <c r="AU382" s="177"/>
      <c r="AV382" s="177"/>
      <c r="AX382" s="177"/>
      <c r="AY382" s="177"/>
      <c r="AZ382" s="177"/>
      <c r="BA382" s="177"/>
      <c r="BB382" s="177"/>
      <c r="BC382" s="177"/>
      <c r="BD382" s="177"/>
      <c r="BF382" s="177"/>
      <c r="BG382" s="177"/>
      <c r="BH382" s="177"/>
      <c r="BI382" s="177"/>
      <c r="BJ382" s="177"/>
      <c r="BK382" s="177"/>
      <c r="BL382" s="177"/>
      <c r="BN382" s="177"/>
      <c r="BO382" s="177"/>
      <c r="BP382" s="177"/>
      <c r="BQ382" s="177"/>
      <c r="BR382" s="177"/>
      <c r="BS382" s="177"/>
      <c r="BT382" s="177"/>
      <c r="BV382" s="177"/>
      <c r="BW382" s="177"/>
      <c r="BX382" s="177"/>
      <c r="BY382" s="177"/>
      <c r="BZ382" s="177"/>
      <c r="CA382" s="177"/>
      <c r="CB382" s="177"/>
      <c r="CD382" s="177"/>
      <c r="CE382" s="177"/>
      <c r="CF382" s="177"/>
      <c r="CG382" s="177"/>
      <c r="CH382" s="177"/>
      <c r="CI382" s="177"/>
      <c r="CJ382" s="177"/>
      <c r="CL382" s="177"/>
      <c r="CM382" s="177"/>
      <c r="CN382" s="177"/>
      <c r="CO382" s="177"/>
      <c r="CP382" s="177"/>
      <c r="CQ382" s="177"/>
      <c r="CR382" s="177"/>
      <c r="CT382" s="177"/>
      <c r="CU382" s="177"/>
      <c r="CV382" s="177"/>
      <c r="CW382" s="177"/>
      <c r="CX382" s="177"/>
      <c r="CY382" s="177"/>
      <c r="CZ382" s="177"/>
      <c r="DB382" s="177"/>
      <c r="DC382" s="177"/>
      <c r="DD382" s="177"/>
      <c r="DE382" s="177"/>
      <c r="DF382" s="177"/>
      <c r="DG382" s="177"/>
      <c r="DH382" s="177"/>
      <c r="DJ382" s="177"/>
      <c r="DK382" s="177"/>
      <c r="DL382" s="177"/>
      <c r="DM382" s="177"/>
      <c r="DN382" s="177"/>
      <c r="DO382" s="177"/>
      <c r="DP382" s="177"/>
      <c r="DR382" s="177"/>
      <c r="DS382" s="177"/>
      <c r="DT382" s="177"/>
      <c r="DU382" s="177"/>
      <c r="DV382" s="177"/>
      <c r="DW382" s="177"/>
      <c r="DX382" s="177"/>
      <c r="DZ382" s="177"/>
      <c r="EA382" s="177"/>
      <c r="EB382" s="177"/>
      <c r="EC382" s="177"/>
      <c r="ED382" s="177"/>
      <c r="EE382" s="177"/>
      <c r="EF382" s="177"/>
      <c r="EH382" s="177"/>
      <c r="EI382" s="177"/>
      <c r="EJ382" s="177"/>
      <c r="EK382" s="177"/>
      <c r="EL382" s="177"/>
      <c r="EM382" s="177"/>
      <c r="EN382" s="177"/>
      <c r="EP382" s="177"/>
      <c r="EQ382" s="177"/>
      <c r="ER382" s="177"/>
      <c r="ES382" s="177"/>
      <c r="ET382" s="177"/>
      <c r="EU382" s="177"/>
      <c r="EV382" s="177"/>
      <c r="EX382" s="177"/>
      <c r="EY382" s="177"/>
      <c r="EZ382" s="177"/>
      <c r="FA382" s="177"/>
      <c r="FB382" s="177"/>
      <c r="FC382" s="177"/>
      <c r="FD382" s="177"/>
      <c r="FF382" s="177"/>
      <c r="FG382" s="177"/>
      <c r="FH382" s="177"/>
      <c r="FI382" s="177"/>
      <c r="FJ382" s="177"/>
      <c r="FK382" s="177"/>
      <c r="FL382" s="177"/>
      <c r="FN382" s="177"/>
      <c r="FO382" s="177"/>
      <c r="FP382" s="177"/>
      <c r="FQ382" s="177"/>
      <c r="FR382" s="177"/>
      <c r="FS382" s="177"/>
      <c r="FT382" s="177"/>
      <c r="FV382" s="177"/>
      <c r="FW382" s="177"/>
      <c r="FX382" s="177"/>
      <c r="FY382" s="177"/>
      <c r="FZ382" s="177"/>
      <c r="GA382" s="177"/>
      <c r="GB382" s="177"/>
      <c r="GD382" s="177"/>
      <c r="GE382" s="177"/>
      <c r="GF382" s="177"/>
      <c r="GG382" s="177"/>
      <c r="GH382" s="177"/>
      <c r="GI382" s="177"/>
      <c r="GJ382" s="177"/>
      <c r="GL382" s="177"/>
      <c r="GM382" s="177"/>
      <c r="GN382" s="177"/>
      <c r="GO382" s="177"/>
      <c r="GP382" s="177"/>
      <c r="GQ382" s="177"/>
      <c r="GR382" s="177"/>
      <c r="GT382" s="177"/>
      <c r="GU382" s="177"/>
      <c r="GV382" s="177"/>
      <c r="GW382" s="177"/>
      <c r="GX382" s="177"/>
      <c r="GY382" s="177"/>
      <c r="GZ382" s="177"/>
      <c r="HB382" s="177"/>
      <c r="HC382" s="177"/>
      <c r="HD382" s="177"/>
      <c r="HE382" s="177"/>
      <c r="HF382" s="177"/>
      <c r="HG382" s="177"/>
      <c r="HH382" s="177"/>
      <c r="HJ382" s="177"/>
      <c r="HK382" s="177"/>
      <c r="HL382" s="177"/>
      <c r="HM382" s="177"/>
      <c r="HN382" s="177"/>
      <c r="HO382" s="177"/>
      <c r="HP382" s="177"/>
      <c r="HR382" s="177"/>
      <c r="HS382" s="177"/>
      <c r="HT382" s="177"/>
      <c r="HU382" s="177"/>
      <c r="HV382" s="177"/>
      <c r="HW382" s="177"/>
      <c r="HX382" s="177"/>
      <c r="HZ382" s="177"/>
      <c r="IA382" s="177"/>
      <c r="IB382" s="177"/>
      <c r="IC382" s="177"/>
      <c r="ID382" s="177"/>
      <c r="IE382" s="177"/>
      <c r="IF382" s="177"/>
      <c r="IH382" s="177"/>
      <c r="II382" s="177"/>
      <c r="IJ382" s="177"/>
      <c r="IK382" s="177"/>
      <c r="IL382" s="177"/>
      <c r="IM382" s="177"/>
      <c r="IN382" s="177"/>
      <c r="IP382" s="177"/>
      <c r="IQ382" s="177"/>
      <c r="IR382" s="177"/>
      <c r="IS382" s="177"/>
      <c r="IT382" s="177"/>
      <c r="IU382" s="177"/>
      <c r="IV382" s="177"/>
    </row>
    <row r="383" spans="1:256" x14ac:dyDescent="0.25">
      <c r="A383" s="174">
        <v>8617</v>
      </c>
      <c r="B383" s="177" t="s">
        <v>907</v>
      </c>
      <c r="C383" s="177">
        <v>-3110</v>
      </c>
      <c r="D383" s="177">
        <v>0</v>
      </c>
      <c r="E383" s="177">
        <v>0</v>
      </c>
      <c r="F383" s="177">
        <v>0</v>
      </c>
      <c r="G383" s="177">
        <v>0</v>
      </c>
      <c r="H383" s="175">
        <v>-3110</v>
      </c>
      <c r="J383" s="177" t="s">
        <v>957</v>
      </c>
      <c r="K383" s="177"/>
      <c r="L383" s="177"/>
      <c r="M383" s="177"/>
      <c r="N383" s="177"/>
      <c r="O383" s="177"/>
      <c r="P383" s="177"/>
      <c r="R383" s="177"/>
      <c r="S383" s="177"/>
      <c r="T383" s="177"/>
      <c r="U383" s="177"/>
      <c r="V383" s="177"/>
      <c r="W383" s="177"/>
      <c r="X383" s="177"/>
      <c r="Z383" s="177"/>
      <c r="AA383" s="177"/>
      <c r="AB383" s="177"/>
      <c r="AC383" s="177"/>
      <c r="AD383" s="177"/>
      <c r="AE383" s="177"/>
      <c r="AF383" s="177"/>
      <c r="AH383" s="177"/>
      <c r="AI383" s="177"/>
      <c r="AJ383" s="177"/>
      <c r="AK383" s="177"/>
      <c r="AL383" s="177"/>
      <c r="AM383" s="177"/>
      <c r="AN383" s="177"/>
      <c r="AP383" s="177"/>
      <c r="AQ383" s="177"/>
      <c r="AR383" s="177"/>
      <c r="AS383" s="177"/>
      <c r="AT383" s="177"/>
      <c r="AU383" s="177"/>
      <c r="AV383" s="177"/>
      <c r="AX383" s="177"/>
      <c r="AY383" s="177"/>
      <c r="AZ383" s="177"/>
      <c r="BA383" s="177"/>
      <c r="BB383" s="177"/>
      <c r="BC383" s="177"/>
      <c r="BD383" s="177"/>
      <c r="BF383" s="177"/>
      <c r="BG383" s="177"/>
      <c r="BH383" s="177"/>
      <c r="BI383" s="177"/>
      <c r="BJ383" s="177"/>
      <c r="BK383" s="177"/>
      <c r="BL383" s="177"/>
      <c r="BN383" s="177"/>
      <c r="BO383" s="177"/>
      <c r="BP383" s="177"/>
      <c r="BQ383" s="177"/>
      <c r="BR383" s="177"/>
      <c r="BS383" s="177"/>
      <c r="BT383" s="177"/>
      <c r="BV383" s="177"/>
      <c r="BW383" s="177"/>
      <c r="BX383" s="177"/>
      <c r="BY383" s="177"/>
      <c r="BZ383" s="177"/>
      <c r="CA383" s="177"/>
      <c r="CB383" s="177"/>
      <c r="CD383" s="177"/>
      <c r="CE383" s="177"/>
      <c r="CF383" s="177"/>
      <c r="CG383" s="177"/>
      <c r="CH383" s="177"/>
      <c r="CI383" s="177"/>
      <c r="CJ383" s="177"/>
      <c r="CL383" s="177"/>
      <c r="CM383" s="177"/>
      <c r="CN383" s="177"/>
      <c r="CO383" s="177"/>
      <c r="CP383" s="177"/>
      <c r="CQ383" s="177"/>
      <c r="CR383" s="177"/>
      <c r="CT383" s="177"/>
      <c r="CU383" s="177"/>
      <c r="CV383" s="177"/>
      <c r="CW383" s="177"/>
      <c r="CX383" s="177"/>
      <c r="CY383" s="177"/>
      <c r="CZ383" s="177"/>
      <c r="DB383" s="177"/>
      <c r="DC383" s="177"/>
      <c r="DD383" s="177"/>
      <c r="DE383" s="177"/>
      <c r="DF383" s="177"/>
      <c r="DG383" s="177"/>
      <c r="DH383" s="177"/>
      <c r="DJ383" s="177"/>
      <c r="DK383" s="177"/>
      <c r="DL383" s="177"/>
      <c r="DM383" s="177"/>
      <c r="DN383" s="177"/>
      <c r="DO383" s="177"/>
      <c r="DP383" s="177"/>
      <c r="DR383" s="177"/>
      <c r="DS383" s="177"/>
      <c r="DT383" s="177"/>
      <c r="DU383" s="177"/>
      <c r="DV383" s="177"/>
      <c r="DW383" s="177"/>
      <c r="DX383" s="177"/>
      <c r="DZ383" s="177"/>
      <c r="EA383" s="177"/>
      <c r="EB383" s="177"/>
      <c r="EC383" s="177"/>
      <c r="ED383" s="177"/>
      <c r="EE383" s="177"/>
      <c r="EF383" s="177"/>
      <c r="EH383" s="177"/>
      <c r="EI383" s="177"/>
      <c r="EJ383" s="177"/>
      <c r="EK383" s="177"/>
      <c r="EL383" s="177"/>
      <c r="EM383" s="177"/>
      <c r="EN383" s="177"/>
      <c r="EP383" s="177"/>
      <c r="EQ383" s="177"/>
      <c r="ER383" s="177"/>
      <c r="ES383" s="177"/>
      <c r="ET383" s="177"/>
      <c r="EU383" s="177"/>
      <c r="EV383" s="177"/>
      <c r="EX383" s="177"/>
      <c r="EY383" s="177"/>
      <c r="EZ383" s="177"/>
      <c r="FA383" s="177"/>
      <c r="FB383" s="177"/>
      <c r="FC383" s="177"/>
      <c r="FD383" s="177"/>
      <c r="FF383" s="177"/>
      <c r="FG383" s="177"/>
      <c r="FH383" s="177"/>
      <c r="FI383" s="177"/>
      <c r="FJ383" s="177"/>
      <c r="FK383" s="177"/>
      <c r="FL383" s="177"/>
      <c r="FN383" s="177"/>
      <c r="FO383" s="177"/>
      <c r="FP383" s="177"/>
      <c r="FQ383" s="177"/>
      <c r="FR383" s="177"/>
      <c r="FS383" s="177"/>
      <c r="FT383" s="177"/>
      <c r="FV383" s="177"/>
      <c r="FW383" s="177"/>
      <c r="FX383" s="177"/>
      <c r="FY383" s="177"/>
      <c r="FZ383" s="177"/>
      <c r="GA383" s="177"/>
      <c r="GB383" s="177"/>
      <c r="GD383" s="177"/>
      <c r="GE383" s="177"/>
      <c r="GF383" s="177"/>
      <c r="GG383" s="177"/>
      <c r="GH383" s="177"/>
      <c r="GI383" s="177"/>
      <c r="GJ383" s="177"/>
      <c r="GL383" s="177"/>
      <c r="GM383" s="177"/>
      <c r="GN383" s="177"/>
      <c r="GO383" s="177"/>
      <c r="GP383" s="177"/>
      <c r="GQ383" s="177"/>
      <c r="GR383" s="177"/>
      <c r="GT383" s="177"/>
      <c r="GU383" s="177"/>
      <c r="GV383" s="177"/>
      <c r="GW383" s="177"/>
      <c r="GX383" s="177"/>
      <c r="GY383" s="177"/>
      <c r="GZ383" s="177"/>
      <c r="HB383" s="177"/>
      <c r="HC383" s="177"/>
      <c r="HD383" s="177"/>
      <c r="HE383" s="177"/>
      <c r="HF383" s="177"/>
      <c r="HG383" s="177"/>
      <c r="HH383" s="177"/>
      <c r="HJ383" s="177"/>
      <c r="HK383" s="177"/>
      <c r="HL383" s="177"/>
      <c r="HM383" s="177"/>
      <c r="HN383" s="177"/>
      <c r="HO383" s="177"/>
      <c r="HP383" s="177"/>
      <c r="HR383" s="177"/>
      <c r="HS383" s="177"/>
      <c r="HT383" s="177"/>
      <c r="HU383" s="177"/>
      <c r="HV383" s="177"/>
      <c r="HW383" s="177"/>
      <c r="HX383" s="177"/>
      <c r="HZ383" s="177"/>
      <c r="IA383" s="177"/>
      <c r="IB383" s="177"/>
      <c r="IC383" s="177"/>
      <c r="ID383" s="177"/>
      <c r="IE383" s="177"/>
      <c r="IF383" s="177"/>
      <c r="IH383" s="177"/>
      <c r="II383" s="177"/>
      <c r="IJ383" s="177"/>
      <c r="IK383" s="177"/>
      <c r="IL383" s="177"/>
      <c r="IM383" s="177"/>
      <c r="IN383" s="177"/>
      <c r="IP383" s="177"/>
      <c r="IQ383" s="177"/>
      <c r="IR383" s="177"/>
      <c r="IS383" s="177"/>
      <c r="IT383" s="177"/>
      <c r="IU383" s="177"/>
      <c r="IV383" s="177"/>
    </row>
    <row r="384" spans="1:256" x14ac:dyDescent="0.25">
      <c r="A384" s="174">
        <v>8618</v>
      </c>
      <c r="B384" s="177" t="s">
        <v>2630</v>
      </c>
      <c r="C384" s="177">
        <v>-1600</v>
      </c>
      <c r="D384" s="177">
        <v>1600</v>
      </c>
      <c r="E384" s="177">
        <v>0</v>
      </c>
      <c r="F384" s="177">
        <v>1600</v>
      </c>
      <c r="G384" s="177">
        <v>0</v>
      </c>
      <c r="H384" s="175">
        <v>0</v>
      </c>
      <c r="J384" s="177" t="s">
        <v>957</v>
      </c>
      <c r="K384" s="177"/>
      <c r="L384" s="177"/>
      <c r="M384" s="177"/>
      <c r="N384" s="177"/>
      <c r="O384" s="177"/>
      <c r="P384" s="177"/>
      <c r="R384" s="177"/>
      <c r="S384" s="177"/>
      <c r="T384" s="177"/>
      <c r="U384" s="177"/>
      <c r="V384" s="177"/>
      <c r="W384" s="177"/>
      <c r="X384" s="177"/>
      <c r="Z384" s="177"/>
      <c r="AA384" s="177"/>
      <c r="AB384" s="177"/>
      <c r="AC384" s="177"/>
      <c r="AD384" s="177"/>
      <c r="AE384" s="177"/>
      <c r="AF384" s="177"/>
      <c r="AH384" s="177"/>
      <c r="AI384" s="177"/>
      <c r="AJ384" s="177"/>
      <c r="AK384" s="177"/>
      <c r="AL384" s="177"/>
      <c r="AM384" s="177"/>
      <c r="AN384" s="177"/>
      <c r="AP384" s="177"/>
      <c r="AQ384" s="177"/>
      <c r="AR384" s="177"/>
      <c r="AS384" s="177"/>
      <c r="AT384" s="177"/>
      <c r="AU384" s="177"/>
      <c r="AV384" s="177"/>
      <c r="AX384" s="177"/>
      <c r="AY384" s="177"/>
      <c r="AZ384" s="177"/>
      <c r="BA384" s="177"/>
      <c r="BB384" s="177"/>
      <c r="BC384" s="177"/>
      <c r="BD384" s="177"/>
      <c r="BF384" s="177"/>
      <c r="BG384" s="177"/>
      <c r="BH384" s="177"/>
      <c r="BI384" s="177"/>
      <c r="BJ384" s="177"/>
      <c r="BK384" s="177"/>
      <c r="BL384" s="177"/>
      <c r="BN384" s="177"/>
      <c r="BO384" s="177"/>
      <c r="BP384" s="177"/>
      <c r="BQ384" s="177"/>
      <c r="BR384" s="177"/>
      <c r="BS384" s="177"/>
      <c r="BT384" s="177"/>
      <c r="BV384" s="177"/>
      <c r="BW384" s="177"/>
      <c r="BX384" s="177"/>
      <c r="BY384" s="177"/>
      <c r="BZ384" s="177"/>
      <c r="CA384" s="177"/>
      <c r="CB384" s="177"/>
      <c r="CD384" s="177"/>
      <c r="CE384" s="177"/>
      <c r="CF384" s="177"/>
      <c r="CG384" s="177"/>
      <c r="CH384" s="177"/>
      <c r="CI384" s="177"/>
      <c r="CJ384" s="177"/>
      <c r="CL384" s="177"/>
      <c r="CM384" s="177"/>
      <c r="CN384" s="177"/>
      <c r="CO384" s="177"/>
      <c r="CP384" s="177"/>
      <c r="CQ384" s="177"/>
      <c r="CR384" s="177"/>
      <c r="CT384" s="177"/>
      <c r="CU384" s="177"/>
      <c r="CV384" s="177"/>
      <c r="CW384" s="177"/>
      <c r="CX384" s="177"/>
      <c r="CY384" s="177"/>
      <c r="CZ384" s="177"/>
      <c r="DB384" s="177"/>
      <c r="DC384" s="177"/>
      <c r="DD384" s="177"/>
      <c r="DE384" s="177"/>
      <c r="DF384" s="177"/>
      <c r="DG384" s="177"/>
      <c r="DH384" s="177"/>
      <c r="DJ384" s="177"/>
      <c r="DK384" s="177"/>
      <c r="DL384" s="177"/>
      <c r="DM384" s="177"/>
      <c r="DN384" s="177"/>
      <c r="DO384" s="177"/>
      <c r="DP384" s="177"/>
      <c r="DR384" s="177"/>
      <c r="DS384" s="177"/>
      <c r="DT384" s="177"/>
      <c r="DU384" s="177"/>
      <c r="DV384" s="177"/>
      <c r="DW384" s="177"/>
      <c r="DX384" s="177"/>
      <c r="DZ384" s="177"/>
      <c r="EA384" s="177"/>
      <c r="EB384" s="177"/>
      <c r="EC384" s="177"/>
      <c r="ED384" s="177"/>
      <c r="EE384" s="177"/>
      <c r="EF384" s="177"/>
      <c r="EH384" s="177"/>
      <c r="EI384" s="177"/>
      <c r="EJ384" s="177"/>
      <c r="EK384" s="177"/>
      <c r="EL384" s="177"/>
      <c r="EM384" s="177"/>
      <c r="EN384" s="177"/>
      <c r="EP384" s="177"/>
      <c r="EQ384" s="177"/>
      <c r="ER384" s="177"/>
      <c r="ES384" s="177"/>
      <c r="ET384" s="177"/>
      <c r="EU384" s="177"/>
      <c r="EV384" s="177"/>
      <c r="EX384" s="177"/>
      <c r="EY384" s="177"/>
      <c r="EZ384" s="177"/>
      <c r="FA384" s="177"/>
      <c r="FB384" s="177"/>
      <c r="FC384" s="177"/>
      <c r="FD384" s="177"/>
      <c r="FF384" s="177"/>
      <c r="FG384" s="177"/>
      <c r="FH384" s="177"/>
      <c r="FI384" s="177"/>
      <c r="FJ384" s="177"/>
      <c r="FK384" s="177"/>
      <c r="FL384" s="177"/>
      <c r="FN384" s="177"/>
      <c r="FO384" s="177"/>
      <c r="FP384" s="177"/>
      <c r="FQ384" s="177"/>
      <c r="FR384" s="177"/>
      <c r="FS384" s="177"/>
      <c r="FT384" s="177"/>
      <c r="FV384" s="177"/>
      <c r="FW384" s="177"/>
      <c r="FX384" s="177"/>
      <c r="FY384" s="177"/>
      <c r="FZ384" s="177"/>
      <c r="GA384" s="177"/>
      <c r="GB384" s="177"/>
      <c r="GD384" s="177"/>
      <c r="GE384" s="177"/>
      <c r="GF384" s="177"/>
      <c r="GG384" s="177"/>
      <c r="GH384" s="177"/>
      <c r="GI384" s="177"/>
      <c r="GJ384" s="177"/>
      <c r="GL384" s="177"/>
      <c r="GM384" s="177"/>
      <c r="GN384" s="177"/>
      <c r="GO384" s="177"/>
      <c r="GP384" s="177"/>
      <c r="GQ384" s="177"/>
      <c r="GR384" s="177"/>
      <c r="GT384" s="177"/>
      <c r="GU384" s="177"/>
      <c r="GV384" s="177"/>
      <c r="GW384" s="177"/>
      <c r="GX384" s="177"/>
      <c r="GY384" s="177"/>
      <c r="GZ384" s="177"/>
      <c r="HB384" s="177"/>
      <c r="HC384" s="177"/>
      <c r="HD384" s="177"/>
      <c r="HE384" s="177"/>
      <c r="HF384" s="177"/>
      <c r="HG384" s="177"/>
      <c r="HH384" s="177"/>
      <c r="HJ384" s="177"/>
      <c r="HK384" s="177"/>
      <c r="HL384" s="177"/>
      <c r="HM384" s="177"/>
      <c r="HN384" s="177"/>
      <c r="HO384" s="177"/>
      <c r="HP384" s="177"/>
      <c r="HR384" s="177"/>
      <c r="HS384" s="177"/>
      <c r="HT384" s="177"/>
      <c r="HU384" s="177"/>
      <c r="HV384" s="177"/>
      <c r="HW384" s="177"/>
      <c r="HX384" s="177"/>
      <c r="HZ384" s="177"/>
      <c r="IA384" s="177"/>
      <c r="IB384" s="177"/>
      <c r="IC384" s="177"/>
      <c r="ID384" s="177"/>
      <c r="IE384" s="177"/>
      <c r="IF384" s="177"/>
      <c r="IH384" s="177"/>
      <c r="II384" s="177"/>
      <c r="IJ384" s="177"/>
      <c r="IK384" s="177"/>
      <c r="IL384" s="177"/>
      <c r="IM384" s="177"/>
      <c r="IN384" s="177"/>
      <c r="IP384" s="177"/>
      <c r="IQ384" s="177"/>
      <c r="IR384" s="177"/>
      <c r="IS384" s="177"/>
      <c r="IT384" s="177"/>
      <c r="IU384" s="177"/>
      <c r="IV384" s="177"/>
    </row>
    <row r="385" spans="1:256" x14ac:dyDescent="0.25">
      <c r="A385" s="174">
        <v>8619</v>
      </c>
      <c r="B385" s="177" t="s">
        <v>908</v>
      </c>
      <c r="C385" s="177">
        <v>-18849.060000000001</v>
      </c>
      <c r="D385" s="177">
        <v>0</v>
      </c>
      <c r="E385" s="177">
        <v>0</v>
      </c>
      <c r="F385" s="177">
        <v>0</v>
      </c>
      <c r="G385" s="177">
        <v>8392.57</v>
      </c>
      <c r="H385" s="175">
        <v>-10456.49</v>
      </c>
      <c r="J385" s="177" t="s">
        <v>957</v>
      </c>
      <c r="K385" s="177"/>
      <c r="L385" s="177"/>
      <c r="M385" s="177"/>
      <c r="N385" s="177"/>
      <c r="O385" s="177"/>
      <c r="P385" s="177"/>
      <c r="R385" s="177"/>
      <c r="S385" s="177"/>
      <c r="T385" s="177"/>
      <c r="U385" s="177"/>
      <c r="V385" s="177"/>
      <c r="W385" s="177"/>
      <c r="X385" s="177"/>
      <c r="Z385" s="177"/>
      <c r="AA385" s="177"/>
      <c r="AB385" s="177"/>
      <c r="AC385" s="177"/>
      <c r="AD385" s="177"/>
      <c r="AE385" s="177"/>
      <c r="AF385" s="177"/>
      <c r="AH385" s="177"/>
      <c r="AI385" s="177"/>
      <c r="AJ385" s="177"/>
      <c r="AK385" s="177"/>
      <c r="AL385" s="177"/>
      <c r="AM385" s="177"/>
      <c r="AN385" s="177"/>
      <c r="AP385" s="177"/>
      <c r="AQ385" s="177"/>
      <c r="AR385" s="177"/>
      <c r="AS385" s="177"/>
      <c r="AT385" s="177"/>
      <c r="AU385" s="177"/>
      <c r="AV385" s="177"/>
      <c r="AX385" s="177"/>
      <c r="AY385" s="177"/>
      <c r="AZ385" s="177"/>
      <c r="BA385" s="177"/>
      <c r="BB385" s="177"/>
      <c r="BC385" s="177"/>
      <c r="BD385" s="177"/>
      <c r="BF385" s="177"/>
      <c r="BG385" s="177"/>
      <c r="BH385" s="177"/>
      <c r="BI385" s="177"/>
      <c r="BJ385" s="177"/>
      <c r="BK385" s="177"/>
      <c r="BL385" s="177"/>
      <c r="BN385" s="177"/>
      <c r="BO385" s="177"/>
      <c r="BP385" s="177"/>
      <c r="BQ385" s="177"/>
      <c r="BR385" s="177"/>
      <c r="BS385" s="177"/>
      <c r="BT385" s="177"/>
      <c r="BV385" s="177"/>
      <c r="BW385" s="177"/>
      <c r="BX385" s="177"/>
      <c r="BY385" s="177"/>
      <c r="BZ385" s="177"/>
      <c r="CA385" s="177"/>
      <c r="CB385" s="177"/>
      <c r="CD385" s="177"/>
      <c r="CE385" s="177"/>
      <c r="CF385" s="177"/>
      <c r="CG385" s="177"/>
      <c r="CH385" s="177"/>
      <c r="CI385" s="177"/>
      <c r="CJ385" s="177"/>
      <c r="CL385" s="177"/>
      <c r="CM385" s="177"/>
      <c r="CN385" s="177"/>
      <c r="CO385" s="177"/>
      <c r="CP385" s="177"/>
      <c r="CQ385" s="177"/>
      <c r="CR385" s="177"/>
      <c r="CT385" s="177"/>
      <c r="CU385" s="177"/>
      <c r="CV385" s="177"/>
      <c r="CW385" s="177"/>
      <c r="CX385" s="177"/>
      <c r="CY385" s="177"/>
      <c r="CZ385" s="177"/>
      <c r="DB385" s="177"/>
      <c r="DC385" s="177"/>
      <c r="DD385" s="177"/>
      <c r="DE385" s="177"/>
      <c r="DF385" s="177"/>
      <c r="DG385" s="177"/>
      <c r="DH385" s="177"/>
      <c r="DJ385" s="177"/>
      <c r="DK385" s="177"/>
      <c r="DL385" s="177"/>
      <c r="DM385" s="177"/>
      <c r="DN385" s="177"/>
      <c r="DO385" s="177"/>
      <c r="DP385" s="177"/>
      <c r="DR385" s="177"/>
      <c r="DS385" s="177"/>
      <c r="DT385" s="177"/>
      <c r="DU385" s="177"/>
      <c r="DV385" s="177"/>
      <c r="DW385" s="177"/>
      <c r="DX385" s="177"/>
      <c r="DZ385" s="177"/>
      <c r="EA385" s="177"/>
      <c r="EB385" s="177"/>
      <c r="EC385" s="177"/>
      <c r="ED385" s="177"/>
      <c r="EE385" s="177"/>
      <c r="EF385" s="177"/>
      <c r="EH385" s="177"/>
      <c r="EI385" s="177"/>
      <c r="EJ385" s="177"/>
      <c r="EK385" s="177"/>
      <c r="EL385" s="177"/>
      <c r="EM385" s="177"/>
      <c r="EN385" s="177"/>
      <c r="EP385" s="177"/>
      <c r="EQ385" s="177"/>
      <c r="ER385" s="177"/>
      <c r="ES385" s="177"/>
      <c r="ET385" s="177"/>
      <c r="EU385" s="177"/>
      <c r="EV385" s="177"/>
      <c r="EX385" s="177"/>
      <c r="EY385" s="177"/>
      <c r="EZ385" s="177"/>
      <c r="FA385" s="177"/>
      <c r="FB385" s="177"/>
      <c r="FC385" s="177"/>
      <c r="FD385" s="177"/>
      <c r="FF385" s="177"/>
      <c r="FG385" s="177"/>
      <c r="FH385" s="177"/>
      <c r="FI385" s="177"/>
      <c r="FJ385" s="177"/>
      <c r="FK385" s="177"/>
      <c r="FL385" s="177"/>
      <c r="FN385" s="177"/>
      <c r="FO385" s="177"/>
      <c r="FP385" s="177"/>
      <c r="FQ385" s="177"/>
      <c r="FR385" s="177"/>
      <c r="FS385" s="177"/>
      <c r="FT385" s="177"/>
      <c r="FV385" s="177"/>
      <c r="FW385" s="177"/>
      <c r="FX385" s="177"/>
      <c r="FY385" s="177"/>
      <c r="FZ385" s="177"/>
      <c r="GA385" s="177"/>
      <c r="GB385" s="177"/>
      <c r="GD385" s="177"/>
      <c r="GE385" s="177"/>
      <c r="GF385" s="177"/>
      <c r="GG385" s="177"/>
      <c r="GH385" s="177"/>
      <c r="GI385" s="177"/>
      <c r="GJ385" s="177"/>
      <c r="GL385" s="177"/>
      <c r="GM385" s="177"/>
      <c r="GN385" s="177"/>
      <c r="GO385" s="177"/>
      <c r="GP385" s="177"/>
      <c r="GQ385" s="177"/>
      <c r="GR385" s="177"/>
      <c r="GT385" s="177"/>
      <c r="GU385" s="177"/>
      <c r="GV385" s="177"/>
      <c r="GW385" s="177"/>
      <c r="GX385" s="177"/>
      <c r="GY385" s="177"/>
      <c r="GZ385" s="177"/>
      <c r="HB385" s="177"/>
      <c r="HC385" s="177"/>
      <c r="HD385" s="177"/>
      <c r="HE385" s="177"/>
      <c r="HF385" s="177"/>
      <c r="HG385" s="177"/>
      <c r="HH385" s="177"/>
      <c r="HJ385" s="177"/>
      <c r="HK385" s="177"/>
      <c r="HL385" s="177"/>
      <c r="HM385" s="177"/>
      <c r="HN385" s="177"/>
      <c r="HO385" s="177"/>
      <c r="HP385" s="177"/>
      <c r="HR385" s="177"/>
      <c r="HS385" s="177"/>
      <c r="HT385" s="177"/>
      <c r="HU385" s="177"/>
      <c r="HV385" s="177"/>
      <c r="HW385" s="177"/>
      <c r="HX385" s="177"/>
      <c r="HZ385" s="177"/>
      <c r="IA385" s="177"/>
      <c r="IB385" s="177"/>
      <c r="IC385" s="177"/>
      <c r="ID385" s="177"/>
      <c r="IE385" s="177"/>
      <c r="IF385" s="177"/>
      <c r="IH385" s="177"/>
      <c r="II385" s="177"/>
      <c r="IJ385" s="177"/>
      <c r="IK385" s="177"/>
      <c r="IL385" s="177"/>
      <c r="IM385" s="177"/>
      <c r="IN385" s="177"/>
      <c r="IP385" s="177"/>
      <c r="IQ385" s="177"/>
      <c r="IR385" s="177"/>
      <c r="IS385" s="177"/>
      <c r="IT385" s="177"/>
      <c r="IU385" s="177"/>
      <c r="IV385" s="177"/>
    </row>
    <row r="386" spans="1:256" x14ac:dyDescent="0.25">
      <c r="A386" s="174">
        <v>8620</v>
      </c>
      <c r="B386" s="177" t="s">
        <v>909</v>
      </c>
      <c r="C386" s="177">
        <v>-22229</v>
      </c>
      <c r="D386" s="177">
        <v>525</v>
      </c>
      <c r="E386" s="177">
        <v>0</v>
      </c>
      <c r="F386" s="177">
        <v>525</v>
      </c>
      <c r="G386" s="177">
        <v>0</v>
      </c>
      <c r="H386" s="175">
        <v>-21704</v>
      </c>
      <c r="J386" s="177" t="s">
        <v>957</v>
      </c>
      <c r="K386" s="177"/>
      <c r="L386" s="177"/>
      <c r="M386" s="177"/>
      <c r="N386" s="177"/>
      <c r="O386" s="177"/>
      <c r="P386" s="177"/>
      <c r="R386" s="177"/>
      <c r="S386" s="177"/>
      <c r="T386" s="177"/>
      <c r="U386" s="177"/>
      <c r="V386" s="177"/>
      <c r="W386" s="177"/>
      <c r="X386" s="177"/>
      <c r="Z386" s="177"/>
      <c r="AA386" s="177"/>
      <c r="AB386" s="177"/>
      <c r="AC386" s="177"/>
      <c r="AD386" s="177"/>
      <c r="AE386" s="177"/>
      <c r="AF386" s="177"/>
      <c r="AH386" s="177"/>
      <c r="AI386" s="177"/>
      <c r="AJ386" s="177"/>
      <c r="AK386" s="177"/>
      <c r="AL386" s="177"/>
      <c r="AM386" s="177"/>
      <c r="AN386" s="177"/>
      <c r="AP386" s="177"/>
      <c r="AQ386" s="177"/>
      <c r="AR386" s="177"/>
      <c r="AS386" s="177"/>
      <c r="AT386" s="177"/>
      <c r="AU386" s="177"/>
      <c r="AV386" s="177"/>
      <c r="AX386" s="177"/>
      <c r="AY386" s="177"/>
      <c r="AZ386" s="177"/>
      <c r="BA386" s="177"/>
      <c r="BB386" s="177"/>
      <c r="BC386" s="177"/>
      <c r="BD386" s="177"/>
      <c r="BF386" s="177"/>
      <c r="BG386" s="177"/>
      <c r="BH386" s="177"/>
      <c r="BI386" s="177"/>
      <c r="BJ386" s="177"/>
      <c r="BK386" s="177"/>
      <c r="BL386" s="177"/>
      <c r="BN386" s="177"/>
      <c r="BO386" s="177"/>
      <c r="BP386" s="177"/>
      <c r="BQ386" s="177"/>
      <c r="BR386" s="177"/>
      <c r="BS386" s="177"/>
      <c r="BT386" s="177"/>
      <c r="BV386" s="177"/>
      <c r="BW386" s="177"/>
      <c r="BX386" s="177"/>
      <c r="BY386" s="177"/>
      <c r="BZ386" s="177"/>
      <c r="CA386" s="177"/>
      <c r="CB386" s="177"/>
      <c r="CD386" s="177"/>
      <c r="CE386" s="177"/>
      <c r="CF386" s="177"/>
      <c r="CG386" s="177"/>
      <c r="CH386" s="177"/>
      <c r="CI386" s="177"/>
      <c r="CJ386" s="177"/>
      <c r="CL386" s="177"/>
      <c r="CM386" s="177"/>
      <c r="CN386" s="177"/>
      <c r="CO386" s="177"/>
      <c r="CP386" s="177"/>
      <c r="CQ386" s="177"/>
      <c r="CR386" s="177"/>
      <c r="CT386" s="177"/>
      <c r="CU386" s="177"/>
      <c r="CV386" s="177"/>
      <c r="CW386" s="177"/>
      <c r="CX386" s="177"/>
      <c r="CY386" s="177"/>
      <c r="CZ386" s="177"/>
      <c r="DB386" s="177"/>
      <c r="DC386" s="177"/>
      <c r="DD386" s="177"/>
      <c r="DE386" s="177"/>
      <c r="DF386" s="177"/>
      <c r="DG386" s="177"/>
      <c r="DH386" s="177"/>
      <c r="DJ386" s="177"/>
      <c r="DK386" s="177"/>
      <c r="DL386" s="177"/>
      <c r="DM386" s="177"/>
      <c r="DN386" s="177"/>
      <c r="DO386" s="177"/>
      <c r="DP386" s="177"/>
      <c r="DR386" s="177"/>
      <c r="DS386" s="177"/>
      <c r="DT386" s="177"/>
      <c r="DU386" s="177"/>
      <c r="DV386" s="177"/>
      <c r="DW386" s="177"/>
      <c r="DX386" s="177"/>
      <c r="DZ386" s="177"/>
      <c r="EA386" s="177"/>
      <c r="EB386" s="177"/>
      <c r="EC386" s="177"/>
      <c r="ED386" s="177"/>
      <c r="EE386" s="177"/>
      <c r="EF386" s="177"/>
      <c r="EH386" s="177"/>
      <c r="EI386" s="177"/>
      <c r="EJ386" s="177"/>
      <c r="EK386" s="177"/>
      <c r="EL386" s="177"/>
      <c r="EM386" s="177"/>
      <c r="EN386" s="177"/>
      <c r="EP386" s="177"/>
      <c r="EQ386" s="177"/>
      <c r="ER386" s="177"/>
      <c r="ES386" s="177"/>
      <c r="ET386" s="177"/>
      <c r="EU386" s="177"/>
      <c r="EV386" s="177"/>
      <c r="EX386" s="177"/>
      <c r="EY386" s="177"/>
      <c r="EZ386" s="177"/>
      <c r="FA386" s="177"/>
      <c r="FB386" s="177"/>
      <c r="FC386" s="177"/>
      <c r="FD386" s="177"/>
      <c r="FF386" s="177"/>
      <c r="FG386" s="177"/>
      <c r="FH386" s="177"/>
      <c r="FI386" s="177"/>
      <c r="FJ386" s="177"/>
      <c r="FK386" s="177"/>
      <c r="FL386" s="177"/>
      <c r="FN386" s="177"/>
      <c r="FO386" s="177"/>
      <c r="FP386" s="177"/>
      <c r="FQ386" s="177"/>
      <c r="FR386" s="177"/>
      <c r="FS386" s="177"/>
      <c r="FT386" s="177"/>
      <c r="FV386" s="177"/>
      <c r="FW386" s="177"/>
      <c r="FX386" s="177"/>
      <c r="FY386" s="177"/>
      <c r="FZ386" s="177"/>
      <c r="GA386" s="177"/>
      <c r="GB386" s="177"/>
      <c r="GD386" s="177"/>
      <c r="GE386" s="177"/>
      <c r="GF386" s="177"/>
      <c r="GG386" s="177"/>
      <c r="GH386" s="177"/>
      <c r="GI386" s="177"/>
      <c r="GJ386" s="177"/>
      <c r="GL386" s="177"/>
      <c r="GM386" s="177"/>
      <c r="GN386" s="177"/>
      <c r="GO386" s="177"/>
      <c r="GP386" s="177"/>
      <c r="GQ386" s="177"/>
      <c r="GR386" s="177"/>
      <c r="GT386" s="177"/>
      <c r="GU386" s="177"/>
      <c r="GV386" s="177"/>
      <c r="GW386" s="177"/>
      <c r="GX386" s="177"/>
      <c r="GY386" s="177"/>
      <c r="GZ386" s="177"/>
      <c r="HB386" s="177"/>
      <c r="HC386" s="177"/>
      <c r="HD386" s="177"/>
      <c r="HE386" s="177"/>
      <c r="HF386" s="177"/>
      <c r="HG386" s="177"/>
      <c r="HH386" s="177"/>
      <c r="HJ386" s="177"/>
      <c r="HK386" s="177"/>
      <c r="HL386" s="177"/>
      <c r="HM386" s="177"/>
      <c r="HN386" s="177"/>
      <c r="HO386" s="177"/>
      <c r="HP386" s="177"/>
      <c r="HR386" s="177"/>
      <c r="HS386" s="177"/>
      <c r="HT386" s="177"/>
      <c r="HU386" s="177"/>
      <c r="HV386" s="177"/>
      <c r="HW386" s="177"/>
      <c r="HX386" s="177"/>
      <c r="HZ386" s="177"/>
      <c r="IA386" s="177"/>
      <c r="IB386" s="177"/>
      <c r="IC386" s="177"/>
      <c r="ID386" s="177"/>
      <c r="IE386" s="177"/>
      <c r="IF386" s="177"/>
      <c r="IH386" s="177"/>
      <c r="II386" s="177"/>
      <c r="IJ386" s="177"/>
      <c r="IK386" s="177"/>
      <c r="IL386" s="177"/>
      <c r="IM386" s="177"/>
      <c r="IN386" s="177"/>
      <c r="IP386" s="177"/>
      <c r="IQ386" s="177"/>
      <c r="IR386" s="177"/>
      <c r="IS386" s="177"/>
      <c r="IT386" s="177"/>
      <c r="IU386" s="177"/>
      <c r="IV386" s="177"/>
    </row>
    <row r="387" spans="1:256" x14ac:dyDescent="0.25">
      <c r="A387" s="174">
        <v>8621</v>
      </c>
      <c r="B387" s="177" t="s">
        <v>910</v>
      </c>
      <c r="C387" s="177">
        <v>-28953.72</v>
      </c>
      <c r="D387" s="177">
        <v>0</v>
      </c>
      <c r="E387" s="177">
        <v>0</v>
      </c>
      <c r="F387" s="177">
        <v>0</v>
      </c>
      <c r="G387" s="177">
        <v>25383.82</v>
      </c>
      <c r="H387" s="175">
        <v>-3569.9</v>
      </c>
      <c r="J387" s="177" t="s">
        <v>957</v>
      </c>
      <c r="K387" s="177"/>
      <c r="L387" s="177"/>
      <c r="M387" s="177"/>
      <c r="N387" s="177"/>
      <c r="O387" s="177"/>
      <c r="P387" s="177"/>
      <c r="R387" s="177"/>
      <c r="S387" s="177"/>
      <c r="T387" s="177"/>
      <c r="U387" s="177"/>
      <c r="V387" s="177"/>
      <c r="W387" s="177"/>
      <c r="X387" s="177"/>
      <c r="Z387" s="177"/>
      <c r="AA387" s="177"/>
      <c r="AB387" s="177"/>
      <c r="AC387" s="177"/>
      <c r="AD387" s="177"/>
      <c r="AE387" s="177"/>
      <c r="AF387" s="177"/>
      <c r="AH387" s="177"/>
      <c r="AI387" s="177"/>
      <c r="AJ387" s="177"/>
      <c r="AK387" s="177"/>
      <c r="AL387" s="177"/>
      <c r="AM387" s="177"/>
      <c r="AN387" s="177"/>
      <c r="AP387" s="177"/>
      <c r="AQ387" s="177"/>
      <c r="AR387" s="177"/>
      <c r="AS387" s="177"/>
      <c r="AT387" s="177"/>
      <c r="AU387" s="177"/>
      <c r="AV387" s="177"/>
      <c r="AX387" s="177"/>
      <c r="AY387" s="177"/>
      <c r="AZ387" s="177"/>
      <c r="BA387" s="177"/>
      <c r="BB387" s="177"/>
      <c r="BC387" s="177"/>
      <c r="BD387" s="177"/>
      <c r="BF387" s="177"/>
      <c r="BG387" s="177"/>
      <c r="BH387" s="177"/>
      <c r="BI387" s="177"/>
      <c r="BJ387" s="177"/>
      <c r="BK387" s="177"/>
      <c r="BL387" s="177"/>
      <c r="BN387" s="177"/>
      <c r="BO387" s="177"/>
      <c r="BP387" s="177"/>
      <c r="BQ387" s="177"/>
      <c r="BR387" s="177"/>
      <c r="BS387" s="177"/>
      <c r="BT387" s="177"/>
      <c r="BV387" s="177"/>
      <c r="BW387" s="177"/>
      <c r="BX387" s="177"/>
      <c r="BY387" s="177"/>
      <c r="BZ387" s="177"/>
      <c r="CA387" s="177"/>
      <c r="CB387" s="177"/>
      <c r="CD387" s="177"/>
      <c r="CE387" s="177"/>
      <c r="CF387" s="177"/>
      <c r="CG387" s="177"/>
      <c r="CH387" s="177"/>
      <c r="CI387" s="177"/>
      <c r="CJ387" s="177"/>
      <c r="CL387" s="177"/>
      <c r="CM387" s="177"/>
      <c r="CN387" s="177"/>
      <c r="CO387" s="177"/>
      <c r="CP387" s="177"/>
      <c r="CQ387" s="177"/>
      <c r="CR387" s="177"/>
      <c r="CT387" s="177"/>
      <c r="CU387" s="177"/>
      <c r="CV387" s="177"/>
      <c r="CW387" s="177"/>
      <c r="CX387" s="177"/>
      <c r="CY387" s="177"/>
      <c r="CZ387" s="177"/>
      <c r="DB387" s="177"/>
      <c r="DC387" s="177"/>
      <c r="DD387" s="177"/>
      <c r="DE387" s="177"/>
      <c r="DF387" s="177"/>
      <c r="DG387" s="177"/>
      <c r="DH387" s="177"/>
      <c r="DJ387" s="177"/>
      <c r="DK387" s="177"/>
      <c r="DL387" s="177"/>
      <c r="DM387" s="177"/>
      <c r="DN387" s="177"/>
      <c r="DO387" s="177"/>
      <c r="DP387" s="177"/>
      <c r="DR387" s="177"/>
      <c r="DS387" s="177"/>
      <c r="DT387" s="177"/>
      <c r="DU387" s="177"/>
      <c r="DV387" s="177"/>
      <c r="DW387" s="177"/>
      <c r="DX387" s="177"/>
      <c r="DZ387" s="177"/>
      <c r="EA387" s="177"/>
      <c r="EB387" s="177"/>
      <c r="EC387" s="177"/>
      <c r="ED387" s="177"/>
      <c r="EE387" s="177"/>
      <c r="EF387" s="177"/>
      <c r="EH387" s="177"/>
      <c r="EI387" s="177"/>
      <c r="EJ387" s="177"/>
      <c r="EK387" s="177"/>
      <c r="EL387" s="177"/>
      <c r="EM387" s="177"/>
      <c r="EN387" s="177"/>
      <c r="EP387" s="177"/>
      <c r="EQ387" s="177"/>
      <c r="ER387" s="177"/>
      <c r="ES387" s="177"/>
      <c r="ET387" s="177"/>
      <c r="EU387" s="177"/>
      <c r="EV387" s="177"/>
      <c r="EX387" s="177"/>
      <c r="EY387" s="177"/>
      <c r="EZ387" s="177"/>
      <c r="FA387" s="177"/>
      <c r="FB387" s="177"/>
      <c r="FC387" s="177"/>
      <c r="FD387" s="177"/>
      <c r="FF387" s="177"/>
      <c r="FG387" s="177"/>
      <c r="FH387" s="177"/>
      <c r="FI387" s="177"/>
      <c r="FJ387" s="177"/>
      <c r="FK387" s="177"/>
      <c r="FL387" s="177"/>
      <c r="FN387" s="177"/>
      <c r="FO387" s="177"/>
      <c r="FP387" s="177"/>
      <c r="FQ387" s="177"/>
      <c r="FR387" s="177"/>
      <c r="FS387" s="177"/>
      <c r="FT387" s="177"/>
      <c r="FV387" s="177"/>
      <c r="FW387" s="177"/>
      <c r="FX387" s="177"/>
      <c r="FY387" s="177"/>
      <c r="FZ387" s="177"/>
      <c r="GA387" s="177"/>
      <c r="GB387" s="177"/>
      <c r="GD387" s="177"/>
      <c r="GE387" s="177"/>
      <c r="GF387" s="177"/>
      <c r="GG387" s="177"/>
      <c r="GH387" s="177"/>
      <c r="GI387" s="177"/>
      <c r="GJ387" s="177"/>
      <c r="GL387" s="177"/>
      <c r="GM387" s="177"/>
      <c r="GN387" s="177"/>
      <c r="GO387" s="177"/>
      <c r="GP387" s="177"/>
      <c r="GQ387" s="177"/>
      <c r="GR387" s="177"/>
      <c r="GT387" s="177"/>
      <c r="GU387" s="177"/>
      <c r="GV387" s="177"/>
      <c r="GW387" s="177"/>
      <c r="GX387" s="177"/>
      <c r="GY387" s="177"/>
      <c r="GZ387" s="177"/>
      <c r="HB387" s="177"/>
      <c r="HC387" s="177"/>
      <c r="HD387" s="177"/>
      <c r="HE387" s="177"/>
      <c r="HF387" s="177"/>
      <c r="HG387" s="177"/>
      <c r="HH387" s="177"/>
      <c r="HJ387" s="177"/>
      <c r="HK387" s="177"/>
      <c r="HL387" s="177"/>
      <c r="HM387" s="177"/>
      <c r="HN387" s="177"/>
      <c r="HO387" s="177"/>
      <c r="HP387" s="177"/>
      <c r="HR387" s="177"/>
      <c r="HS387" s="177"/>
      <c r="HT387" s="177"/>
      <c r="HU387" s="177"/>
      <c r="HV387" s="177"/>
      <c r="HW387" s="177"/>
      <c r="HX387" s="177"/>
      <c r="HZ387" s="177"/>
      <c r="IA387" s="177"/>
      <c r="IB387" s="177"/>
      <c r="IC387" s="177"/>
      <c r="ID387" s="177"/>
      <c r="IE387" s="177"/>
      <c r="IF387" s="177"/>
      <c r="IH387" s="177"/>
      <c r="II387" s="177"/>
      <c r="IJ387" s="177"/>
      <c r="IK387" s="177"/>
      <c r="IL387" s="177"/>
      <c r="IM387" s="177"/>
      <c r="IN387" s="177"/>
      <c r="IP387" s="177"/>
      <c r="IQ387" s="177"/>
      <c r="IR387" s="177"/>
      <c r="IS387" s="177"/>
      <c r="IT387" s="177"/>
      <c r="IU387" s="177"/>
      <c r="IV387" s="177"/>
    </row>
    <row r="388" spans="1:256" x14ac:dyDescent="0.25">
      <c r="A388" s="174">
        <v>8622</v>
      </c>
      <c r="B388" s="177" t="s">
        <v>911</v>
      </c>
      <c r="C388" s="177">
        <v>-20578.91</v>
      </c>
      <c r="D388" s="177">
        <v>0</v>
      </c>
      <c r="E388" s="177">
        <v>0</v>
      </c>
      <c r="F388" s="177">
        <v>0</v>
      </c>
      <c r="G388" s="177">
        <v>22048.71</v>
      </c>
      <c r="H388" s="175">
        <v>1469.8</v>
      </c>
      <c r="J388" s="177" t="s">
        <v>957</v>
      </c>
      <c r="K388" s="177"/>
      <c r="L388" s="177"/>
      <c r="M388" s="177"/>
      <c r="N388" s="177"/>
      <c r="O388" s="177"/>
      <c r="P388" s="177"/>
      <c r="R388" s="177"/>
      <c r="S388" s="177"/>
      <c r="T388" s="177"/>
      <c r="U388" s="177"/>
      <c r="V388" s="177"/>
      <c r="W388" s="177"/>
      <c r="X388" s="177"/>
      <c r="Z388" s="177"/>
      <c r="AA388" s="177"/>
      <c r="AB388" s="177"/>
      <c r="AC388" s="177"/>
      <c r="AD388" s="177"/>
      <c r="AE388" s="177"/>
      <c r="AF388" s="177"/>
      <c r="AH388" s="177"/>
      <c r="AI388" s="177"/>
      <c r="AJ388" s="177"/>
      <c r="AK388" s="177"/>
      <c r="AL388" s="177"/>
      <c r="AM388" s="177"/>
      <c r="AN388" s="177"/>
      <c r="AP388" s="177"/>
      <c r="AQ388" s="177"/>
      <c r="AR388" s="177"/>
      <c r="AS388" s="177"/>
      <c r="AT388" s="177"/>
      <c r="AU388" s="177"/>
      <c r="AV388" s="177"/>
      <c r="AX388" s="177"/>
      <c r="AY388" s="177"/>
      <c r="AZ388" s="177"/>
      <c r="BA388" s="177"/>
      <c r="BB388" s="177"/>
      <c r="BC388" s="177"/>
      <c r="BD388" s="177"/>
      <c r="BF388" s="177"/>
      <c r="BG388" s="177"/>
      <c r="BH388" s="177"/>
      <c r="BI388" s="177"/>
      <c r="BJ388" s="177"/>
      <c r="BK388" s="177"/>
      <c r="BL388" s="177"/>
      <c r="BN388" s="177"/>
      <c r="BO388" s="177"/>
      <c r="BP388" s="177"/>
      <c r="BQ388" s="177"/>
      <c r="BR388" s="177"/>
      <c r="BS388" s="177"/>
      <c r="BT388" s="177"/>
      <c r="BV388" s="177"/>
      <c r="BW388" s="177"/>
      <c r="BX388" s="177"/>
      <c r="BY388" s="177"/>
      <c r="BZ388" s="177"/>
      <c r="CA388" s="177"/>
      <c r="CB388" s="177"/>
      <c r="CD388" s="177"/>
      <c r="CE388" s="177"/>
      <c r="CF388" s="177"/>
      <c r="CG388" s="177"/>
      <c r="CH388" s="177"/>
      <c r="CI388" s="177"/>
      <c r="CJ388" s="177"/>
      <c r="CL388" s="177"/>
      <c r="CM388" s="177"/>
      <c r="CN388" s="177"/>
      <c r="CO388" s="177"/>
      <c r="CP388" s="177"/>
      <c r="CQ388" s="177"/>
      <c r="CR388" s="177"/>
      <c r="CT388" s="177"/>
      <c r="CU388" s="177"/>
      <c r="CV388" s="177"/>
      <c r="CW388" s="177"/>
      <c r="CX388" s="177"/>
      <c r="CY388" s="177"/>
      <c r="CZ388" s="177"/>
      <c r="DB388" s="177"/>
      <c r="DC388" s="177"/>
      <c r="DD388" s="177"/>
      <c r="DE388" s="177"/>
      <c r="DF388" s="177"/>
      <c r="DG388" s="177"/>
      <c r="DH388" s="177"/>
      <c r="DJ388" s="177"/>
      <c r="DK388" s="177"/>
      <c r="DL388" s="177"/>
      <c r="DM388" s="177"/>
      <c r="DN388" s="177"/>
      <c r="DO388" s="177"/>
      <c r="DP388" s="177"/>
      <c r="DR388" s="177"/>
      <c r="DS388" s="177"/>
      <c r="DT388" s="177"/>
      <c r="DU388" s="177"/>
      <c r="DV388" s="177"/>
      <c r="DW388" s="177"/>
      <c r="DX388" s="177"/>
      <c r="DZ388" s="177"/>
      <c r="EA388" s="177"/>
      <c r="EB388" s="177"/>
      <c r="EC388" s="177"/>
      <c r="ED388" s="177"/>
      <c r="EE388" s="177"/>
      <c r="EF388" s="177"/>
      <c r="EH388" s="177"/>
      <c r="EI388" s="177"/>
      <c r="EJ388" s="177"/>
      <c r="EK388" s="177"/>
      <c r="EL388" s="177"/>
      <c r="EM388" s="177"/>
      <c r="EN388" s="177"/>
      <c r="EP388" s="177"/>
      <c r="EQ388" s="177"/>
      <c r="ER388" s="177"/>
      <c r="ES388" s="177"/>
      <c r="ET388" s="177"/>
      <c r="EU388" s="177"/>
      <c r="EV388" s="177"/>
      <c r="EX388" s="177"/>
      <c r="EY388" s="177"/>
      <c r="EZ388" s="177"/>
      <c r="FA388" s="177"/>
      <c r="FB388" s="177"/>
      <c r="FC388" s="177"/>
      <c r="FD388" s="177"/>
      <c r="FF388" s="177"/>
      <c r="FG388" s="177"/>
      <c r="FH388" s="177"/>
      <c r="FI388" s="177"/>
      <c r="FJ388" s="177"/>
      <c r="FK388" s="177"/>
      <c r="FL388" s="177"/>
      <c r="FN388" s="177"/>
      <c r="FO388" s="177"/>
      <c r="FP388" s="177"/>
      <c r="FQ388" s="177"/>
      <c r="FR388" s="177"/>
      <c r="FS388" s="177"/>
      <c r="FT388" s="177"/>
      <c r="FV388" s="177"/>
      <c r="FW388" s="177"/>
      <c r="FX388" s="177"/>
      <c r="FY388" s="177"/>
      <c r="FZ388" s="177"/>
      <c r="GA388" s="177"/>
      <c r="GB388" s="177"/>
      <c r="GD388" s="177"/>
      <c r="GE388" s="177"/>
      <c r="GF388" s="177"/>
      <c r="GG388" s="177"/>
      <c r="GH388" s="177"/>
      <c r="GI388" s="177"/>
      <c r="GJ388" s="177"/>
      <c r="GL388" s="177"/>
      <c r="GM388" s="177"/>
      <c r="GN388" s="177"/>
      <c r="GO388" s="177"/>
      <c r="GP388" s="177"/>
      <c r="GQ388" s="177"/>
      <c r="GR388" s="177"/>
      <c r="GT388" s="177"/>
      <c r="GU388" s="177"/>
      <c r="GV388" s="177"/>
      <c r="GW388" s="177"/>
      <c r="GX388" s="177"/>
      <c r="GY388" s="177"/>
      <c r="GZ388" s="177"/>
      <c r="HB388" s="177"/>
      <c r="HC388" s="177"/>
      <c r="HD388" s="177"/>
      <c r="HE388" s="177"/>
      <c r="HF388" s="177"/>
      <c r="HG388" s="177"/>
      <c r="HH388" s="177"/>
      <c r="HJ388" s="177"/>
      <c r="HK388" s="177"/>
      <c r="HL388" s="177"/>
      <c r="HM388" s="177"/>
      <c r="HN388" s="177"/>
      <c r="HO388" s="177"/>
      <c r="HP388" s="177"/>
      <c r="HR388" s="177"/>
      <c r="HS388" s="177"/>
      <c r="HT388" s="177"/>
      <c r="HU388" s="177"/>
      <c r="HV388" s="177"/>
      <c r="HW388" s="177"/>
      <c r="HX388" s="177"/>
      <c r="HZ388" s="177"/>
      <c r="IA388" s="177"/>
      <c r="IB388" s="177"/>
      <c r="IC388" s="177"/>
      <c r="ID388" s="177"/>
      <c r="IE388" s="177"/>
      <c r="IF388" s="177"/>
      <c r="IH388" s="177"/>
      <c r="II388" s="177"/>
      <c r="IJ388" s="177"/>
      <c r="IK388" s="177"/>
      <c r="IL388" s="177"/>
      <c r="IM388" s="177"/>
      <c r="IN388" s="177"/>
      <c r="IP388" s="177"/>
      <c r="IQ388" s="177"/>
      <c r="IR388" s="177"/>
      <c r="IS388" s="177"/>
      <c r="IT388" s="177"/>
      <c r="IU388" s="177"/>
      <c r="IV388" s="177"/>
    </row>
    <row r="389" spans="1:256" x14ac:dyDescent="0.25">
      <c r="A389" s="174">
        <v>8623</v>
      </c>
      <c r="B389" s="177" t="s">
        <v>912</v>
      </c>
      <c r="C389" s="177">
        <v>-24724.45</v>
      </c>
      <c r="D389" s="177">
        <v>0</v>
      </c>
      <c r="E389" s="177">
        <v>0</v>
      </c>
      <c r="F389" s="177">
        <v>0</v>
      </c>
      <c r="G389" s="177">
        <v>30911.17</v>
      </c>
      <c r="H389" s="175">
        <v>6186.72</v>
      </c>
      <c r="J389" s="177" t="s">
        <v>957</v>
      </c>
      <c r="K389" s="177"/>
      <c r="L389" s="177"/>
      <c r="M389" s="177"/>
      <c r="N389" s="177"/>
      <c r="O389" s="177"/>
      <c r="P389" s="177"/>
      <c r="R389" s="177"/>
      <c r="S389" s="177"/>
      <c r="T389" s="177"/>
      <c r="U389" s="177"/>
      <c r="V389" s="177"/>
      <c r="W389" s="177"/>
      <c r="X389" s="177"/>
      <c r="Z389" s="177"/>
      <c r="AA389" s="177"/>
      <c r="AB389" s="177"/>
      <c r="AC389" s="177"/>
      <c r="AD389" s="177"/>
      <c r="AE389" s="177"/>
      <c r="AF389" s="177"/>
      <c r="AH389" s="177"/>
      <c r="AI389" s="177"/>
      <c r="AJ389" s="177"/>
      <c r="AK389" s="177"/>
      <c r="AL389" s="177"/>
      <c r="AM389" s="177"/>
      <c r="AN389" s="177"/>
      <c r="AP389" s="177"/>
      <c r="AQ389" s="177"/>
      <c r="AR389" s="177"/>
      <c r="AS389" s="177"/>
      <c r="AT389" s="177"/>
      <c r="AU389" s="177"/>
      <c r="AV389" s="177"/>
      <c r="AX389" s="177"/>
      <c r="AY389" s="177"/>
      <c r="AZ389" s="177"/>
      <c r="BA389" s="177"/>
      <c r="BB389" s="177"/>
      <c r="BC389" s="177"/>
      <c r="BD389" s="177"/>
      <c r="BF389" s="177"/>
      <c r="BG389" s="177"/>
      <c r="BH389" s="177"/>
      <c r="BI389" s="177"/>
      <c r="BJ389" s="177"/>
      <c r="BK389" s="177"/>
      <c r="BL389" s="177"/>
      <c r="BN389" s="177"/>
      <c r="BO389" s="177"/>
      <c r="BP389" s="177"/>
      <c r="BQ389" s="177"/>
      <c r="BR389" s="177"/>
      <c r="BS389" s="177"/>
      <c r="BT389" s="177"/>
      <c r="BV389" s="177"/>
      <c r="BW389" s="177"/>
      <c r="BX389" s="177"/>
      <c r="BY389" s="177"/>
      <c r="BZ389" s="177"/>
      <c r="CA389" s="177"/>
      <c r="CB389" s="177"/>
      <c r="CD389" s="177"/>
      <c r="CE389" s="177"/>
      <c r="CF389" s="177"/>
      <c r="CG389" s="177"/>
      <c r="CH389" s="177"/>
      <c r="CI389" s="177"/>
      <c r="CJ389" s="177"/>
      <c r="CL389" s="177"/>
      <c r="CM389" s="177"/>
      <c r="CN389" s="177"/>
      <c r="CO389" s="177"/>
      <c r="CP389" s="177"/>
      <c r="CQ389" s="177"/>
      <c r="CR389" s="177"/>
      <c r="CT389" s="177"/>
      <c r="CU389" s="177"/>
      <c r="CV389" s="177"/>
      <c r="CW389" s="177"/>
      <c r="CX389" s="177"/>
      <c r="CY389" s="177"/>
      <c r="CZ389" s="177"/>
      <c r="DB389" s="177"/>
      <c r="DC389" s="177"/>
      <c r="DD389" s="177"/>
      <c r="DE389" s="177"/>
      <c r="DF389" s="177"/>
      <c r="DG389" s="177"/>
      <c r="DH389" s="177"/>
      <c r="DJ389" s="177"/>
      <c r="DK389" s="177"/>
      <c r="DL389" s="177"/>
      <c r="DM389" s="177"/>
      <c r="DN389" s="177"/>
      <c r="DO389" s="177"/>
      <c r="DP389" s="177"/>
      <c r="DR389" s="177"/>
      <c r="DS389" s="177"/>
      <c r="DT389" s="177"/>
      <c r="DU389" s="177"/>
      <c r="DV389" s="177"/>
      <c r="DW389" s="177"/>
      <c r="DX389" s="177"/>
      <c r="DZ389" s="177"/>
      <c r="EA389" s="177"/>
      <c r="EB389" s="177"/>
      <c r="EC389" s="177"/>
      <c r="ED389" s="177"/>
      <c r="EE389" s="177"/>
      <c r="EF389" s="177"/>
      <c r="EH389" s="177"/>
      <c r="EI389" s="177"/>
      <c r="EJ389" s="177"/>
      <c r="EK389" s="177"/>
      <c r="EL389" s="177"/>
      <c r="EM389" s="177"/>
      <c r="EN389" s="177"/>
      <c r="EP389" s="177"/>
      <c r="EQ389" s="177"/>
      <c r="ER389" s="177"/>
      <c r="ES389" s="177"/>
      <c r="ET389" s="177"/>
      <c r="EU389" s="177"/>
      <c r="EV389" s="177"/>
      <c r="EX389" s="177"/>
      <c r="EY389" s="177"/>
      <c r="EZ389" s="177"/>
      <c r="FA389" s="177"/>
      <c r="FB389" s="177"/>
      <c r="FC389" s="177"/>
      <c r="FD389" s="177"/>
      <c r="FF389" s="177"/>
      <c r="FG389" s="177"/>
      <c r="FH389" s="177"/>
      <c r="FI389" s="177"/>
      <c r="FJ389" s="177"/>
      <c r="FK389" s="177"/>
      <c r="FL389" s="177"/>
      <c r="FN389" s="177"/>
      <c r="FO389" s="177"/>
      <c r="FP389" s="177"/>
      <c r="FQ389" s="177"/>
      <c r="FR389" s="177"/>
      <c r="FS389" s="177"/>
      <c r="FT389" s="177"/>
      <c r="FV389" s="177"/>
      <c r="FW389" s="177"/>
      <c r="FX389" s="177"/>
      <c r="FY389" s="177"/>
      <c r="FZ389" s="177"/>
      <c r="GA389" s="177"/>
      <c r="GB389" s="177"/>
      <c r="GD389" s="177"/>
      <c r="GE389" s="177"/>
      <c r="GF389" s="177"/>
      <c r="GG389" s="177"/>
      <c r="GH389" s="177"/>
      <c r="GI389" s="177"/>
      <c r="GJ389" s="177"/>
      <c r="GL389" s="177"/>
      <c r="GM389" s="177"/>
      <c r="GN389" s="177"/>
      <c r="GO389" s="177"/>
      <c r="GP389" s="177"/>
      <c r="GQ389" s="177"/>
      <c r="GR389" s="177"/>
      <c r="GT389" s="177"/>
      <c r="GU389" s="177"/>
      <c r="GV389" s="177"/>
      <c r="GW389" s="177"/>
      <c r="GX389" s="177"/>
      <c r="GY389" s="177"/>
      <c r="GZ389" s="177"/>
      <c r="HB389" s="177"/>
      <c r="HC389" s="177"/>
      <c r="HD389" s="177"/>
      <c r="HE389" s="177"/>
      <c r="HF389" s="177"/>
      <c r="HG389" s="177"/>
      <c r="HH389" s="177"/>
      <c r="HJ389" s="177"/>
      <c r="HK389" s="177"/>
      <c r="HL389" s="177"/>
      <c r="HM389" s="177"/>
      <c r="HN389" s="177"/>
      <c r="HO389" s="177"/>
      <c r="HP389" s="177"/>
      <c r="HR389" s="177"/>
      <c r="HS389" s="177"/>
      <c r="HT389" s="177"/>
      <c r="HU389" s="177"/>
      <c r="HV389" s="177"/>
      <c r="HW389" s="177"/>
      <c r="HX389" s="177"/>
      <c r="HZ389" s="177"/>
      <c r="IA389" s="177"/>
      <c r="IB389" s="177"/>
      <c r="IC389" s="177"/>
      <c r="ID389" s="177"/>
      <c r="IE389" s="177"/>
      <c r="IF389" s="177"/>
      <c r="IH389" s="177"/>
      <c r="II389" s="177"/>
      <c r="IJ389" s="177"/>
      <c r="IK389" s="177"/>
      <c r="IL389" s="177"/>
      <c r="IM389" s="177"/>
      <c r="IN389" s="177"/>
      <c r="IP389" s="177"/>
      <c r="IQ389" s="177"/>
      <c r="IR389" s="177"/>
      <c r="IS389" s="177"/>
      <c r="IT389" s="177"/>
      <c r="IU389" s="177"/>
      <c r="IV389" s="177"/>
    </row>
    <row r="390" spans="1:256" x14ac:dyDescent="0.25">
      <c r="A390" s="174">
        <v>8624</v>
      </c>
      <c r="B390" s="177" t="s">
        <v>913</v>
      </c>
      <c r="C390" s="177">
        <v>-31465</v>
      </c>
      <c r="D390" s="177">
        <v>0</v>
      </c>
      <c r="E390" s="177">
        <v>0</v>
      </c>
      <c r="F390" s="177">
        <v>0</v>
      </c>
      <c r="G390" s="177">
        <v>1160</v>
      </c>
      <c r="H390" s="175">
        <v>-30305</v>
      </c>
      <c r="J390" s="177" t="s">
        <v>957</v>
      </c>
      <c r="K390" s="177"/>
      <c r="L390" s="177"/>
      <c r="M390" s="177"/>
      <c r="N390" s="177"/>
      <c r="O390" s="177"/>
      <c r="P390" s="177"/>
      <c r="R390" s="177"/>
      <c r="S390" s="177"/>
      <c r="T390" s="177"/>
      <c r="U390" s="177"/>
      <c r="V390" s="177"/>
      <c r="W390" s="177"/>
      <c r="X390" s="177"/>
      <c r="Z390" s="177"/>
      <c r="AA390" s="177"/>
      <c r="AB390" s="177"/>
      <c r="AC390" s="177"/>
      <c r="AD390" s="177"/>
      <c r="AE390" s="177"/>
      <c r="AF390" s="177"/>
      <c r="AH390" s="177"/>
      <c r="AI390" s="177"/>
      <c r="AJ390" s="177"/>
      <c r="AK390" s="177"/>
      <c r="AL390" s="177"/>
      <c r="AM390" s="177"/>
      <c r="AN390" s="177"/>
      <c r="AP390" s="177"/>
      <c r="AQ390" s="177"/>
      <c r="AR390" s="177"/>
      <c r="AS390" s="177"/>
      <c r="AT390" s="177"/>
      <c r="AU390" s="177"/>
      <c r="AV390" s="177"/>
      <c r="AX390" s="177"/>
      <c r="AY390" s="177"/>
      <c r="AZ390" s="177"/>
      <c r="BA390" s="177"/>
      <c r="BB390" s="177"/>
      <c r="BC390" s="177"/>
      <c r="BD390" s="177"/>
      <c r="BF390" s="177"/>
      <c r="BG390" s="177"/>
      <c r="BH390" s="177"/>
      <c r="BI390" s="177"/>
      <c r="BJ390" s="177"/>
      <c r="BK390" s="177"/>
      <c r="BL390" s="177"/>
      <c r="BN390" s="177"/>
      <c r="BO390" s="177"/>
      <c r="BP390" s="177"/>
      <c r="BQ390" s="177"/>
      <c r="BR390" s="177"/>
      <c r="BS390" s="177"/>
      <c r="BT390" s="177"/>
      <c r="BV390" s="177"/>
      <c r="BW390" s="177"/>
      <c r="BX390" s="177"/>
      <c r="BY390" s="177"/>
      <c r="BZ390" s="177"/>
      <c r="CA390" s="177"/>
      <c r="CB390" s="177"/>
      <c r="CD390" s="177"/>
      <c r="CE390" s="177"/>
      <c r="CF390" s="177"/>
      <c r="CG390" s="177"/>
      <c r="CH390" s="177"/>
      <c r="CI390" s="177"/>
      <c r="CJ390" s="177"/>
      <c r="CL390" s="177"/>
      <c r="CM390" s="177"/>
      <c r="CN390" s="177"/>
      <c r="CO390" s="177"/>
      <c r="CP390" s="177"/>
      <c r="CQ390" s="177"/>
      <c r="CR390" s="177"/>
      <c r="CT390" s="177"/>
      <c r="CU390" s="177"/>
      <c r="CV390" s="177"/>
      <c r="CW390" s="177"/>
      <c r="CX390" s="177"/>
      <c r="CY390" s="177"/>
      <c r="CZ390" s="177"/>
      <c r="DB390" s="177"/>
      <c r="DC390" s="177"/>
      <c r="DD390" s="177"/>
      <c r="DE390" s="177"/>
      <c r="DF390" s="177"/>
      <c r="DG390" s="177"/>
      <c r="DH390" s="177"/>
      <c r="DJ390" s="177"/>
      <c r="DK390" s="177"/>
      <c r="DL390" s="177"/>
      <c r="DM390" s="177"/>
      <c r="DN390" s="177"/>
      <c r="DO390" s="177"/>
      <c r="DP390" s="177"/>
      <c r="DR390" s="177"/>
      <c r="DS390" s="177"/>
      <c r="DT390" s="177"/>
      <c r="DU390" s="177"/>
      <c r="DV390" s="177"/>
      <c r="DW390" s="177"/>
      <c r="DX390" s="177"/>
      <c r="DZ390" s="177"/>
      <c r="EA390" s="177"/>
      <c r="EB390" s="177"/>
      <c r="EC390" s="177"/>
      <c r="ED390" s="177"/>
      <c r="EE390" s="177"/>
      <c r="EF390" s="177"/>
      <c r="EH390" s="177"/>
      <c r="EI390" s="177"/>
      <c r="EJ390" s="177"/>
      <c r="EK390" s="177"/>
      <c r="EL390" s="177"/>
      <c r="EM390" s="177"/>
      <c r="EN390" s="177"/>
      <c r="EP390" s="177"/>
      <c r="EQ390" s="177"/>
      <c r="ER390" s="177"/>
      <c r="ES390" s="177"/>
      <c r="ET390" s="177"/>
      <c r="EU390" s="177"/>
      <c r="EV390" s="177"/>
      <c r="EX390" s="177"/>
      <c r="EY390" s="177"/>
      <c r="EZ390" s="177"/>
      <c r="FA390" s="177"/>
      <c r="FB390" s="177"/>
      <c r="FC390" s="177"/>
      <c r="FD390" s="177"/>
      <c r="FF390" s="177"/>
      <c r="FG390" s="177"/>
      <c r="FH390" s="177"/>
      <c r="FI390" s="177"/>
      <c r="FJ390" s="177"/>
      <c r="FK390" s="177"/>
      <c r="FL390" s="177"/>
      <c r="FN390" s="177"/>
      <c r="FO390" s="177"/>
      <c r="FP390" s="177"/>
      <c r="FQ390" s="177"/>
      <c r="FR390" s="177"/>
      <c r="FS390" s="177"/>
      <c r="FT390" s="177"/>
      <c r="FV390" s="177"/>
      <c r="FW390" s="177"/>
      <c r="FX390" s="177"/>
      <c r="FY390" s="177"/>
      <c r="FZ390" s="177"/>
      <c r="GA390" s="177"/>
      <c r="GB390" s="177"/>
      <c r="GD390" s="177"/>
      <c r="GE390" s="177"/>
      <c r="GF390" s="177"/>
      <c r="GG390" s="177"/>
      <c r="GH390" s="177"/>
      <c r="GI390" s="177"/>
      <c r="GJ390" s="177"/>
      <c r="GL390" s="177"/>
      <c r="GM390" s="177"/>
      <c r="GN390" s="177"/>
      <c r="GO390" s="177"/>
      <c r="GP390" s="177"/>
      <c r="GQ390" s="177"/>
      <c r="GR390" s="177"/>
      <c r="GT390" s="177"/>
      <c r="GU390" s="177"/>
      <c r="GV390" s="177"/>
      <c r="GW390" s="177"/>
      <c r="GX390" s="177"/>
      <c r="GY390" s="177"/>
      <c r="GZ390" s="177"/>
      <c r="HB390" s="177"/>
      <c r="HC390" s="177"/>
      <c r="HD390" s="177"/>
      <c r="HE390" s="177"/>
      <c r="HF390" s="177"/>
      <c r="HG390" s="177"/>
      <c r="HH390" s="177"/>
      <c r="HJ390" s="177"/>
      <c r="HK390" s="177"/>
      <c r="HL390" s="177"/>
      <c r="HM390" s="177"/>
      <c r="HN390" s="177"/>
      <c r="HO390" s="177"/>
      <c r="HP390" s="177"/>
      <c r="HR390" s="177"/>
      <c r="HS390" s="177"/>
      <c r="HT390" s="177"/>
      <c r="HU390" s="177"/>
      <c r="HV390" s="177"/>
      <c r="HW390" s="177"/>
      <c r="HX390" s="177"/>
      <c r="HZ390" s="177"/>
      <c r="IA390" s="177"/>
      <c r="IB390" s="177"/>
      <c r="IC390" s="177"/>
      <c r="ID390" s="177"/>
      <c r="IE390" s="177"/>
      <c r="IF390" s="177"/>
      <c r="IH390" s="177"/>
      <c r="II390" s="177"/>
      <c r="IJ390" s="177"/>
      <c r="IK390" s="177"/>
      <c r="IL390" s="177"/>
      <c r="IM390" s="177"/>
      <c r="IN390" s="177"/>
      <c r="IP390" s="177"/>
      <c r="IQ390" s="177"/>
      <c r="IR390" s="177"/>
      <c r="IS390" s="177"/>
      <c r="IT390" s="177"/>
      <c r="IU390" s="177"/>
      <c r="IV390" s="177"/>
    </row>
    <row r="391" spans="1:256" x14ac:dyDescent="0.25">
      <c r="A391" s="174">
        <v>8625</v>
      </c>
      <c r="B391" s="177" t="s">
        <v>914</v>
      </c>
      <c r="C391" s="177"/>
      <c r="D391" s="177">
        <v>-34963.199999999997</v>
      </c>
      <c r="E391" s="177">
        <v>0</v>
      </c>
      <c r="F391" s="177">
        <v>-34963.199999999997</v>
      </c>
      <c r="G391" s="177">
        <v>0</v>
      </c>
      <c r="H391" s="175">
        <v>-34963.199999999997</v>
      </c>
      <c r="J391" s="177" t="s">
        <v>957</v>
      </c>
      <c r="K391" s="177"/>
      <c r="L391" s="177"/>
      <c r="M391" s="177"/>
      <c r="N391" s="177"/>
      <c r="O391" s="177"/>
      <c r="P391" s="177"/>
      <c r="R391" s="177"/>
      <c r="S391" s="177"/>
      <c r="T391" s="177"/>
      <c r="U391" s="177"/>
      <c r="V391" s="177"/>
      <c r="W391" s="177"/>
      <c r="X391" s="177"/>
      <c r="Z391" s="177"/>
      <c r="AA391" s="177"/>
      <c r="AB391" s="177"/>
      <c r="AC391" s="177"/>
      <c r="AD391" s="177"/>
      <c r="AE391" s="177"/>
      <c r="AF391" s="177"/>
      <c r="AH391" s="177"/>
      <c r="AI391" s="177"/>
      <c r="AJ391" s="177"/>
      <c r="AK391" s="177"/>
      <c r="AL391" s="177"/>
      <c r="AM391" s="177"/>
      <c r="AN391" s="177"/>
      <c r="AP391" s="177"/>
      <c r="AQ391" s="177"/>
      <c r="AR391" s="177"/>
      <c r="AS391" s="177"/>
      <c r="AT391" s="177"/>
      <c r="AU391" s="177"/>
      <c r="AV391" s="177"/>
      <c r="AX391" s="177"/>
      <c r="AY391" s="177"/>
      <c r="AZ391" s="177"/>
      <c r="BA391" s="177"/>
      <c r="BB391" s="177"/>
      <c r="BC391" s="177"/>
      <c r="BD391" s="177"/>
      <c r="BF391" s="177"/>
      <c r="BG391" s="177"/>
      <c r="BH391" s="177"/>
      <c r="BI391" s="177"/>
      <c r="BJ391" s="177"/>
      <c r="BK391" s="177"/>
      <c r="BL391" s="177"/>
      <c r="BN391" s="177"/>
      <c r="BO391" s="177"/>
      <c r="BP391" s="177"/>
      <c r="BQ391" s="177"/>
      <c r="BR391" s="177"/>
      <c r="BS391" s="177"/>
      <c r="BT391" s="177"/>
      <c r="BV391" s="177"/>
      <c r="BW391" s="177"/>
      <c r="BX391" s="177"/>
      <c r="BY391" s="177"/>
      <c r="BZ391" s="177"/>
      <c r="CA391" s="177"/>
      <c r="CB391" s="177"/>
      <c r="CD391" s="177"/>
      <c r="CE391" s="177"/>
      <c r="CF391" s="177"/>
      <c r="CG391" s="177"/>
      <c r="CH391" s="177"/>
      <c r="CI391" s="177"/>
      <c r="CJ391" s="177"/>
      <c r="CL391" s="177"/>
      <c r="CM391" s="177"/>
      <c r="CN391" s="177"/>
      <c r="CO391" s="177"/>
      <c r="CP391" s="177"/>
      <c r="CQ391" s="177"/>
      <c r="CR391" s="177"/>
      <c r="CT391" s="177"/>
      <c r="CU391" s="177"/>
      <c r="CV391" s="177"/>
      <c r="CW391" s="177"/>
      <c r="CX391" s="177"/>
      <c r="CY391" s="177"/>
      <c r="CZ391" s="177"/>
      <c r="DB391" s="177"/>
      <c r="DC391" s="177"/>
      <c r="DD391" s="177"/>
      <c r="DE391" s="177"/>
      <c r="DF391" s="177"/>
      <c r="DG391" s="177"/>
      <c r="DH391" s="177"/>
      <c r="DJ391" s="177"/>
      <c r="DK391" s="177"/>
      <c r="DL391" s="177"/>
      <c r="DM391" s="177"/>
      <c r="DN391" s="177"/>
      <c r="DO391" s="177"/>
      <c r="DP391" s="177"/>
      <c r="DR391" s="177"/>
      <c r="DS391" s="177"/>
      <c r="DT391" s="177"/>
      <c r="DU391" s="177"/>
      <c r="DV391" s="177"/>
      <c r="DW391" s="177"/>
      <c r="DX391" s="177"/>
      <c r="DZ391" s="177"/>
      <c r="EA391" s="177"/>
      <c r="EB391" s="177"/>
      <c r="EC391" s="177"/>
      <c r="ED391" s="177"/>
      <c r="EE391" s="177"/>
      <c r="EF391" s="177"/>
      <c r="EH391" s="177"/>
      <c r="EI391" s="177"/>
      <c r="EJ391" s="177"/>
      <c r="EK391" s="177"/>
      <c r="EL391" s="177"/>
      <c r="EM391" s="177"/>
      <c r="EN391" s="177"/>
      <c r="EP391" s="177"/>
      <c r="EQ391" s="177"/>
      <c r="ER391" s="177"/>
      <c r="ES391" s="177"/>
      <c r="ET391" s="177"/>
      <c r="EU391" s="177"/>
      <c r="EV391" s="177"/>
      <c r="EX391" s="177"/>
      <c r="EY391" s="177"/>
      <c r="EZ391" s="177"/>
      <c r="FA391" s="177"/>
      <c r="FB391" s="177"/>
      <c r="FC391" s="177"/>
      <c r="FD391" s="177"/>
      <c r="FF391" s="177"/>
      <c r="FG391" s="177"/>
      <c r="FH391" s="177"/>
      <c r="FI391" s="177"/>
      <c r="FJ391" s="177"/>
      <c r="FK391" s="177"/>
      <c r="FL391" s="177"/>
      <c r="FN391" s="177"/>
      <c r="FO391" s="177"/>
      <c r="FP391" s="177"/>
      <c r="FQ391" s="177"/>
      <c r="FR391" s="177"/>
      <c r="FS391" s="177"/>
      <c r="FT391" s="177"/>
      <c r="FV391" s="177"/>
      <c r="FW391" s="177"/>
      <c r="FX391" s="177"/>
      <c r="FY391" s="177"/>
      <c r="FZ391" s="177"/>
      <c r="GA391" s="177"/>
      <c r="GB391" s="177"/>
      <c r="GD391" s="177"/>
      <c r="GE391" s="177"/>
      <c r="GF391" s="177"/>
      <c r="GG391" s="177"/>
      <c r="GH391" s="177"/>
      <c r="GI391" s="177"/>
      <c r="GJ391" s="177"/>
      <c r="GL391" s="177"/>
      <c r="GM391" s="177"/>
      <c r="GN391" s="177"/>
      <c r="GO391" s="177"/>
      <c r="GP391" s="177"/>
      <c r="GQ391" s="177"/>
      <c r="GR391" s="177"/>
      <c r="GT391" s="177"/>
      <c r="GU391" s="177"/>
      <c r="GV391" s="177"/>
      <c r="GW391" s="177"/>
      <c r="GX391" s="177"/>
      <c r="GY391" s="177"/>
      <c r="GZ391" s="177"/>
      <c r="HB391" s="177"/>
      <c r="HC391" s="177"/>
      <c r="HD391" s="177"/>
      <c r="HE391" s="177"/>
      <c r="HF391" s="177"/>
      <c r="HG391" s="177"/>
      <c r="HH391" s="177"/>
      <c r="HJ391" s="177"/>
      <c r="HK391" s="177"/>
      <c r="HL391" s="177"/>
      <c r="HM391" s="177"/>
      <c r="HN391" s="177"/>
      <c r="HO391" s="177"/>
      <c r="HP391" s="177"/>
      <c r="HR391" s="177"/>
      <c r="HS391" s="177"/>
      <c r="HT391" s="177"/>
      <c r="HU391" s="177"/>
      <c r="HV391" s="177"/>
      <c r="HW391" s="177"/>
      <c r="HX391" s="177"/>
      <c r="HZ391" s="177"/>
      <c r="IA391" s="177"/>
      <c r="IB391" s="177"/>
      <c r="IC391" s="177"/>
      <c r="ID391" s="177"/>
      <c r="IE391" s="177"/>
      <c r="IF391" s="177"/>
      <c r="IH391" s="177"/>
      <c r="II391" s="177"/>
      <c r="IJ391" s="177"/>
      <c r="IK391" s="177"/>
      <c r="IL391" s="177"/>
      <c r="IM391" s="177"/>
      <c r="IN391" s="177"/>
      <c r="IP391" s="177"/>
      <c r="IQ391" s="177"/>
      <c r="IR391" s="177"/>
      <c r="IS391" s="177"/>
      <c r="IT391" s="177"/>
      <c r="IU391" s="177"/>
      <c r="IV391" s="177"/>
    </row>
    <row r="392" spans="1:256" x14ac:dyDescent="0.25">
      <c r="A392" s="174">
        <v>8626</v>
      </c>
      <c r="B392" s="177" t="s">
        <v>915</v>
      </c>
      <c r="C392" s="177"/>
      <c r="D392" s="177">
        <v>-34990.300000000003</v>
      </c>
      <c r="E392" s="177">
        <v>0</v>
      </c>
      <c r="F392" s="177">
        <v>-34990.300000000003</v>
      </c>
      <c r="G392" s="177">
        <v>0</v>
      </c>
      <c r="H392" s="175">
        <v>-34990.300000000003</v>
      </c>
      <c r="J392" s="177" t="s">
        <v>957</v>
      </c>
      <c r="K392" s="177"/>
      <c r="L392" s="177"/>
      <c r="M392" s="177"/>
      <c r="N392" s="177"/>
      <c r="O392" s="177"/>
      <c r="P392" s="177"/>
      <c r="R392" s="177"/>
      <c r="S392" s="177"/>
      <c r="T392" s="177"/>
      <c r="U392" s="177"/>
      <c r="V392" s="177"/>
      <c r="W392" s="177"/>
      <c r="X392" s="177"/>
      <c r="Z392" s="177"/>
      <c r="AA392" s="177"/>
      <c r="AB392" s="177"/>
      <c r="AC392" s="177"/>
      <c r="AD392" s="177"/>
      <c r="AE392" s="177"/>
      <c r="AF392" s="177"/>
      <c r="AH392" s="177"/>
      <c r="AI392" s="177"/>
      <c r="AJ392" s="177"/>
      <c r="AK392" s="177"/>
      <c r="AL392" s="177"/>
      <c r="AM392" s="177"/>
      <c r="AN392" s="177"/>
      <c r="AP392" s="177"/>
      <c r="AQ392" s="177"/>
      <c r="AR392" s="177"/>
      <c r="AS392" s="177"/>
      <c r="AT392" s="177"/>
      <c r="AU392" s="177"/>
      <c r="AV392" s="177"/>
      <c r="AX392" s="177"/>
      <c r="AY392" s="177"/>
      <c r="AZ392" s="177"/>
      <c r="BA392" s="177"/>
      <c r="BB392" s="177"/>
      <c r="BC392" s="177"/>
      <c r="BD392" s="177"/>
      <c r="BF392" s="177"/>
      <c r="BG392" s="177"/>
      <c r="BH392" s="177"/>
      <c r="BI392" s="177"/>
      <c r="BJ392" s="177"/>
      <c r="BK392" s="177"/>
      <c r="BL392" s="177"/>
      <c r="BN392" s="177"/>
      <c r="BO392" s="177"/>
      <c r="BP392" s="177"/>
      <c r="BQ392" s="177"/>
      <c r="BR392" s="177"/>
      <c r="BS392" s="177"/>
      <c r="BT392" s="177"/>
      <c r="BV392" s="177"/>
      <c r="BW392" s="177"/>
      <c r="BX392" s="177"/>
      <c r="BY392" s="177"/>
      <c r="BZ392" s="177"/>
      <c r="CA392" s="177"/>
      <c r="CB392" s="177"/>
      <c r="CD392" s="177"/>
      <c r="CE392" s="177"/>
      <c r="CF392" s="177"/>
      <c r="CG392" s="177"/>
      <c r="CH392" s="177"/>
      <c r="CI392" s="177"/>
      <c r="CJ392" s="177"/>
      <c r="CL392" s="177"/>
      <c r="CM392" s="177"/>
      <c r="CN392" s="177"/>
      <c r="CO392" s="177"/>
      <c r="CP392" s="177"/>
      <c r="CQ392" s="177"/>
      <c r="CR392" s="177"/>
      <c r="CT392" s="177"/>
      <c r="CU392" s="177"/>
      <c r="CV392" s="177"/>
      <c r="CW392" s="177"/>
      <c r="CX392" s="177"/>
      <c r="CY392" s="177"/>
      <c r="CZ392" s="177"/>
      <c r="DB392" s="177"/>
      <c r="DC392" s="177"/>
      <c r="DD392" s="177"/>
      <c r="DE392" s="177"/>
      <c r="DF392" s="177"/>
      <c r="DG392" s="177"/>
      <c r="DH392" s="177"/>
      <c r="DJ392" s="177"/>
      <c r="DK392" s="177"/>
      <c r="DL392" s="177"/>
      <c r="DM392" s="177"/>
      <c r="DN392" s="177"/>
      <c r="DO392" s="177"/>
      <c r="DP392" s="177"/>
      <c r="DR392" s="177"/>
      <c r="DS392" s="177"/>
      <c r="DT392" s="177"/>
      <c r="DU392" s="177"/>
      <c r="DV392" s="177"/>
      <c r="DW392" s="177"/>
      <c r="DX392" s="177"/>
      <c r="DZ392" s="177"/>
      <c r="EA392" s="177"/>
      <c r="EB392" s="177"/>
      <c r="EC392" s="177"/>
      <c r="ED392" s="177"/>
      <c r="EE392" s="177"/>
      <c r="EF392" s="177"/>
      <c r="EH392" s="177"/>
      <c r="EI392" s="177"/>
      <c r="EJ392" s="177"/>
      <c r="EK392" s="177"/>
      <c r="EL392" s="177"/>
      <c r="EM392" s="177"/>
      <c r="EN392" s="177"/>
      <c r="EP392" s="177"/>
      <c r="EQ392" s="177"/>
      <c r="ER392" s="177"/>
      <c r="ES392" s="177"/>
      <c r="ET392" s="177"/>
      <c r="EU392" s="177"/>
      <c r="EV392" s="177"/>
      <c r="EX392" s="177"/>
      <c r="EY392" s="177"/>
      <c r="EZ392" s="177"/>
      <c r="FA392" s="177"/>
      <c r="FB392" s="177"/>
      <c r="FC392" s="177"/>
      <c r="FD392" s="177"/>
      <c r="FF392" s="177"/>
      <c r="FG392" s="177"/>
      <c r="FH392" s="177"/>
      <c r="FI392" s="177"/>
      <c r="FJ392" s="177"/>
      <c r="FK392" s="177"/>
      <c r="FL392" s="177"/>
      <c r="FN392" s="177"/>
      <c r="FO392" s="177"/>
      <c r="FP392" s="177"/>
      <c r="FQ392" s="177"/>
      <c r="FR392" s="177"/>
      <c r="FS392" s="177"/>
      <c r="FT392" s="177"/>
      <c r="FV392" s="177"/>
      <c r="FW392" s="177"/>
      <c r="FX392" s="177"/>
      <c r="FY392" s="177"/>
      <c r="FZ392" s="177"/>
      <c r="GA392" s="177"/>
      <c r="GB392" s="177"/>
      <c r="GD392" s="177"/>
      <c r="GE392" s="177"/>
      <c r="GF392" s="177"/>
      <c r="GG392" s="177"/>
      <c r="GH392" s="177"/>
      <c r="GI392" s="177"/>
      <c r="GJ392" s="177"/>
      <c r="GL392" s="177"/>
      <c r="GM392" s="177"/>
      <c r="GN392" s="177"/>
      <c r="GO392" s="177"/>
      <c r="GP392" s="177"/>
      <c r="GQ392" s="177"/>
      <c r="GR392" s="177"/>
      <c r="GT392" s="177"/>
      <c r="GU392" s="177"/>
      <c r="GV392" s="177"/>
      <c r="GW392" s="177"/>
      <c r="GX392" s="177"/>
      <c r="GY392" s="177"/>
      <c r="GZ392" s="177"/>
      <c r="HB392" s="177"/>
      <c r="HC392" s="177"/>
      <c r="HD392" s="177"/>
      <c r="HE392" s="177"/>
      <c r="HF392" s="177"/>
      <c r="HG392" s="177"/>
      <c r="HH392" s="177"/>
      <c r="HJ392" s="177"/>
      <c r="HK392" s="177"/>
      <c r="HL392" s="177"/>
      <c r="HM392" s="177"/>
      <c r="HN392" s="177"/>
      <c r="HO392" s="177"/>
      <c r="HP392" s="177"/>
      <c r="HR392" s="177"/>
      <c r="HS392" s="177"/>
      <c r="HT392" s="177"/>
      <c r="HU392" s="177"/>
      <c r="HV392" s="177"/>
      <c r="HW392" s="177"/>
      <c r="HX392" s="177"/>
      <c r="HZ392" s="177"/>
      <c r="IA392" s="177"/>
      <c r="IB392" s="177"/>
      <c r="IC392" s="177"/>
      <c r="ID392" s="177"/>
      <c r="IE392" s="177"/>
      <c r="IF392" s="177"/>
      <c r="IH392" s="177"/>
      <c r="II392" s="177"/>
      <c r="IJ392" s="177"/>
      <c r="IK392" s="177"/>
      <c r="IL392" s="177"/>
      <c r="IM392" s="177"/>
      <c r="IN392" s="177"/>
      <c r="IP392" s="177"/>
      <c r="IQ392" s="177"/>
      <c r="IR392" s="177"/>
      <c r="IS392" s="177"/>
      <c r="IT392" s="177"/>
      <c r="IU392" s="177"/>
      <c r="IV392" s="177"/>
    </row>
    <row r="393" spans="1:256" x14ac:dyDescent="0.25">
      <c r="A393" s="174">
        <v>8627</v>
      </c>
      <c r="B393" s="177" t="s">
        <v>916</v>
      </c>
      <c r="C393" s="177"/>
      <c r="D393" s="177">
        <v>-16140</v>
      </c>
      <c r="E393" s="177">
        <v>0</v>
      </c>
      <c r="F393" s="177">
        <v>-16140</v>
      </c>
      <c r="G393" s="177">
        <v>0</v>
      </c>
      <c r="H393" s="175">
        <v>-16140</v>
      </c>
      <c r="J393" s="177" t="s">
        <v>957</v>
      </c>
      <c r="K393" s="177"/>
      <c r="L393" s="177"/>
      <c r="M393" s="177"/>
      <c r="N393" s="177"/>
      <c r="O393" s="177"/>
      <c r="P393" s="177"/>
      <c r="R393" s="177"/>
      <c r="S393" s="177"/>
      <c r="T393" s="177"/>
      <c r="U393" s="177"/>
      <c r="V393" s="177"/>
      <c r="W393" s="177"/>
      <c r="X393" s="177"/>
      <c r="Z393" s="177"/>
      <c r="AA393" s="177"/>
      <c r="AB393" s="177"/>
      <c r="AC393" s="177"/>
      <c r="AD393" s="177"/>
      <c r="AE393" s="177"/>
      <c r="AF393" s="177"/>
      <c r="AH393" s="177"/>
      <c r="AI393" s="177"/>
      <c r="AJ393" s="177"/>
      <c r="AK393" s="177"/>
      <c r="AL393" s="177"/>
      <c r="AM393" s="177"/>
      <c r="AN393" s="177"/>
      <c r="AP393" s="177"/>
      <c r="AQ393" s="177"/>
      <c r="AR393" s="177"/>
      <c r="AS393" s="177"/>
      <c r="AT393" s="177"/>
      <c r="AU393" s="177"/>
      <c r="AV393" s="177"/>
      <c r="AX393" s="177"/>
      <c r="AY393" s="177"/>
      <c r="AZ393" s="177"/>
      <c r="BA393" s="177"/>
      <c r="BB393" s="177"/>
      <c r="BC393" s="177"/>
      <c r="BD393" s="177"/>
      <c r="BF393" s="177"/>
      <c r="BG393" s="177"/>
      <c r="BH393" s="177"/>
      <c r="BI393" s="177"/>
      <c r="BJ393" s="177"/>
      <c r="BK393" s="177"/>
      <c r="BL393" s="177"/>
      <c r="BN393" s="177"/>
      <c r="BO393" s="177"/>
      <c r="BP393" s="177"/>
      <c r="BQ393" s="177"/>
      <c r="BR393" s="177"/>
      <c r="BS393" s="177"/>
      <c r="BT393" s="177"/>
      <c r="BV393" s="177"/>
      <c r="BW393" s="177"/>
      <c r="BX393" s="177"/>
      <c r="BY393" s="177"/>
      <c r="BZ393" s="177"/>
      <c r="CA393" s="177"/>
      <c r="CB393" s="177"/>
      <c r="CD393" s="177"/>
      <c r="CE393" s="177"/>
      <c r="CF393" s="177"/>
      <c r="CG393" s="177"/>
      <c r="CH393" s="177"/>
      <c r="CI393" s="177"/>
      <c r="CJ393" s="177"/>
      <c r="CL393" s="177"/>
      <c r="CM393" s="177"/>
      <c r="CN393" s="177"/>
      <c r="CO393" s="177"/>
      <c r="CP393" s="177"/>
      <c r="CQ393" s="177"/>
      <c r="CR393" s="177"/>
      <c r="CT393" s="177"/>
      <c r="CU393" s="177"/>
      <c r="CV393" s="177"/>
      <c r="CW393" s="177"/>
      <c r="CX393" s="177"/>
      <c r="CY393" s="177"/>
      <c r="CZ393" s="177"/>
      <c r="DB393" s="177"/>
      <c r="DC393" s="177"/>
      <c r="DD393" s="177"/>
      <c r="DE393" s="177"/>
      <c r="DF393" s="177"/>
      <c r="DG393" s="177"/>
      <c r="DH393" s="177"/>
      <c r="DJ393" s="177"/>
      <c r="DK393" s="177"/>
      <c r="DL393" s="177"/>
      <c r="DM393" s="177"/>
      <c r="DN393" s="177"/>
      <c r="DO393" s="177"/>
      <c r="DP393" s="177"/>
      <c r="DR393" s="177"/>
      <c r="DS393" s="177"/>
      <c r="DT393" s="177"/>
      <c r="DU393" s="177"/>
      <c r="DV393" s="177"/>
      <c r="DW393" s="177"/>
      <c r="DX393" s="177"/>
      <c r="DZ393" s="177"/>
      <c r="EA393" s="177"/>
      <c r="EB393" s="177"/>
      <c r="EC393" s="177"/>
      <c r="ED393" s="177"/>
      <c r="EE393" s="177"/>
      <c r="EF393" s="177"/>
      <c r="EH393" s="177"/>
      <c r="EI393" s="177"/>
      <c r="EJ393" s="177"/>
      <c r="EK393" s="177"/>
      <c r="EL393" s="177"/>
      <c r="EM393" s="177"/>
      <c r="EN393" s="177"/>
      <c r="EP393" s="177"/>
      <c r="EQ393" s="177"/>
      <c r="ER393" s="177"/>
      <c r="ES393" s="177"/>
      <c r="ET393" s="177"/>
      <c r="EU393" s="177"/>
      <c r="EV393" s="177"/>
      <c r="EX393" s="177"/>
      <c r="EY393" s="177"/>
      <c r="EZ393" s="177"/>
      <c r="FA393" s="177"/>
      <c r="FB393" s="177"/>
      <c r="FC393" s="177"/>
      <c r="FD393" s="177"/>
      <c r="FF393" s="177"/>
      <c r="FG393" s="177"/>
      <c r="FH393" s="177"/>
      <c r="FI393" s="177"/>
      <c r="FJ393" s="177"/>
      <c r="FK393" s="177"/>
      <c r="FL393" s="177"/>
      <c r="FN393" s="177"/>
      <c r="FO393" s="177"/>
      <c r="FP393" s="177"/>
      <c r="FQ393" s="177"/>
      <c r="FR393" s="177"/>
      <c r="FS393" s="177"/>
      <c r="FT393" s="177"/>
      <c r="FV393" s="177"/>
      <c r="FW393" s="177"/>
      <c r="FX393" s="177"/>
      <c r="FY393" s="177"/>
      <c r="FZ393" s="177"/>
      <c r="GA393" s="177"/>
      <c r="GB393" s="177"/>
      <c r="GD393" s="177"/>
      <c r="GE393" s="177"/>
      <c r="GF393" s="177"/>
      <c r="GG393" s="177"/>
      <c r="GH393" s="177"/>
      <c r="GI393" s="177"/>
      <c r="GJ393" s="177"/>
      <c r="GL393" s="177"/>
      <c r="GM393" s="177"/>
      <c r="GN393" s="177"/>
      <c r="GO393" s="177"/>
      <c r="GP393" s="177"/>
      <c r="GQ393" s="177"/>
      <c r="GR393" s="177"/>
      <c r="GT393" s="177"/>
      <c r="GU393" s="177"/>
      <c r="GV393" s="177"/>
      <c r="GW393" s="177"/>
      <c r="GX393" s="177"/>
      <c r="GY393" s="177"/>
      <c r="GZ393" s="177"/>
      <c r="HB393" s="177"/>
      <c r="HC393" s="177"/>
      <c r="HD393" s="177"/>
      <c r="HE393" s="177"/>
      <c r="HF393" s="177"/>
      <c r="HG393" s="177"/>
      <c r="HH393" s="177"/>
      <c r="HJ393" s="177"/>
      <c r="HK393" s="177"/>
      <c r="HL393" s="177"/>
      <c r="HM393" s="177"/>
      <c r="HN393" s="177"/>
      <c r="HO393" s="177"/>
      <c r="HP393" s="177"/>
      <c r="HR393" s="177"/>
      <c r="HS393" s="177"/>
      <c r="HT393" s="177"/>
      <c r="HU393" s="177"/>
      <c r="HV393" s="177"/>
      <c r="HW393" s="177"/>
      <c r="HX393" s="177"/>
      <c r="HZ393" s="177"/>
      <c r="IA393" s="177"/>
      <c r="IB393" s="177"/>
      <c r="IC393" s="177"/>
      <c r="ID393" s="177"/>
      <c r="IE393" s="177"/>
      <c r="IF393" s="177"/>
      <c r="IH393" s="177"/>
      <c r="II393" s="177"/>
      <c r="IJ393" s="177"/>
      <c r="IK393" s="177"/>
      <c r="IL393" s="177"/>
      <c r="IM393" s="177"/>
      <c r="IN393" s="177"/>
      <c r="IP393" s="177"/>
      <c r="IQ393" s="177"/>
      <c r="IR393" s="177"/>
      <c r="IS393" s="177"/>
      <c r="IT393" s="177"/>
      <c r="IU393" s="177"/>
      <c r="IV393" s="177"/>
    </row>
    <row r="394" spans="1:256" x14ac:dyDescent="0.25">
      <c r="A394" s="174">
        <v>8628</v>
      </c>
      <c r="B394" s="177" t="s">
        <v>917</v>
      </c>
      <c r="C394" s="177"/>
      <c r="D394" s="177">
        <v>-10370</v>
      </c>
      <c r="E394" s="177">
        <v>0</v>
      </c>
      <c r="F394" s="177">
        <v>-10370</v>
      </c>
      <c r="G394" s="177">
        <v>527.6</v>
      </c>
      <c r="H394" s="175">
        <v>-9842.4</v>
      </c>
      <c r="J394" s="177" t="s">
        <v>957</v>
      </c>
      <c r="K394" s="177"/>
      <c r="L394" s="177"/>
      <c r="M394" s="177"/>
      <c r="N394" s="177"/>
      <c r="O394" s="177"/>
      <c r="P394" s="177"/>
      <c r="R394" s="177"/>
      <c r="S394" s="177"/>
      <c r="T394" s="177"/>
      <c r="U394" s="177"/>
      <c r="V394" s="177"/>
      <c r="W394" s="177"/>
      <c r="X394" s="177"/>
      <c r="Z394" s="177"/>
      <c r="AA394" s="177"/>
      <c r="AB394" s="177"/>
      <c r="AC394" s="177"/>
      <c r="AD394" s="177"/>
      <c r="AE394" s="177"/>
      <c r="AF394" s="177"/>
      <c r="AH394" s="177"/>
      <c r="AI394" s="177"/>
      <c r="AJ394" s="177"/>
      <c r="AK394" s="177"/>
      <c r="AL394" s="177"/>
      <c r="AM394" s="177"/>
      <c r="AN394" s="177"/>
      <c r="AP394" s="177"/>
      <c r="AQ394" s="177"/>
      <c r="AR394" s="177"/>
      <c r="AS394" s="177"/>
      <c r="AT394" s="177"/>
      <c r="AU394" s="177"/>
      <c r="AV394" s="177"/>
      <c r="AX394" s="177"/>
      <c r="AY394" s="177"/>
      <c r="AZ394" s="177"/>
      <c r="BA394" s="177"/>
      <c r="BB394" s="177"/>
      <c r="BC394" s="177"/>
      <c r="BD394" s="177"/>
      <c r="BF394" s="177"/>
      <c r="BG394" s="177"/>
      <c r="BH394" s="177"/>
      <c r="BI394" s="177"/>
      <c r="BJ394" s="177"/>
      <c r="BK394" s="177"/>
      <c r="BL394" s="177"/>
      <c r="BN394" s="177"/>
      <c r="BO394" s="177"/>
      <c r="BP394" s="177"/>
      <c r="BQ394" s="177"/>
      <c r="BR394" s="177"/>
      <c r="BS394" s="177"/>
      <c r="BT394" s="177"/>
      <c r="BV394" s="177"/>
      <c r="BW394" s="177"/>
      <c r="BX394" s="177"/>
      <c r="BY394" s="177"/>
      <c r="BZ394" s="177"/>
      <c r="CA394" s="177"/>
      <c r="CB394" s="177"/>
      <c r="CD394" s="177"/>
      <c r="CE394" s="177"/>
      <c r="CF394" s="177"/>
      <c r="CG394" s="177"/>
      <c r="CH394" s="177"/>
      <c r="CI394" s="177"/>
      <c r="CJ394" s="177"/>
      <c r="CL394" s="177"/>
      <c r="CM394" s="177"/>
      <c r="CN394" s="177"/>
      <c r="CO394" s="177"/>
      <c r="CP394" s="177"/>
      <c r="CQ394" s="177"/>
      <c r="CR394" s="177"/>
      <c r="CT394" s="177"/>
      <c r="CU394" s="177"/>
      <c r="CV394" s="177"/>
      <c r="CW394" s="177"/>
      <c r="CX394" s="177"/>
      <c r="CY394" s="177"/>
      <c r="CZ394" s="177"/>
      <c r="DB394" s="177"/>
      <c r="DC394" s="177"/>
      <c r="DD394" s="177"/>
      <c r="DE394" s="177"/>
      <c r="DF394" s="177"/>
      <c r="DG394" s="177"/>
      <c r="DH394" s="177"/>
      <c r="DJ394" s="177"/>
      <c r="DK394" s="177"/>
      <c r="DL394" s="177"/>
      <c r="DM394" s="177"/>
      <c r="DN394" s="177"/>
      <c r="DO394" s="177"/>
      <c r="DP394" s="177"/>
      <c r="DR394" s="177"/>
      <c r="DS394" s="177"/>
      <c r="DT394" s="177"/>
      <c r="DU394" s="177"/>
      <c r="DV394" s="177"/>
      <c r="DW394" s="177"/>
      <c r="DX394" s="177"/>
      <c r="DZ394" s="177"/>
      <c r="EA394" s="177"/>
      <c r="EB394" s="177"/>
      <c r="EC394" s="177"/>
      <c r="ED394" s="177"/>
      <c r="EE394" s="177"/>
      <c r="EF394" s="177"/>
      <c r="EH394" s="177"/>
      <c r="EI394" s="177"/>
      <c r="EJ394" s="177"/>
      <c r="EK394" s="177"/>
      <c r="EL394" s="177"/>
      <c r="EM394" s="177"/>
      <c r="EN394" s="177"/>
      <c r="EP394" s="177"/>
      <c r="EQ394" s="177"/>
      <c r="ER394" s="177"/>
      <c r="ES394" s="177"/>
      <c r="ET394" s="177"/>
      <c r="EU394" s="177"/>
      <c r="EV394" s="177"/>
      <c r="EX394" s="177"/>
      <c r="EY394" s="177"/>
      <c r="EZ394" s="177"/>
      <c r="FA394" s="177"/>
      <c r="FB394" s="177"/>
      <c r="FC394" s="177"/>
      <c r="FD394" s="177"/>
      <c r="FF394" s="177"/>
      <c r="FG394" s="177"/>
      <c r="FH394" s="177"/>
      <c r="FI394" s="177"/>
      <c r="FJ394" s="177"/>
      <c r="FK394" s="177"/>
      <c r="FL394" s="177"/>
      <c r="FN394" s="177"/>
      <c r="FO394" s="177"/>
      <c r="FP394" s="177"/>
      <c r="FQ394" s="177"/>
      <c r="FR394" s="177"/>
      <c r="FS394" s="177"/>
      <c r="FT394" s="177"/>
      <c r="FV394" s="177"/>
      <c r="FW394" s="177"/>
      <c r="FX394" s="177"/>
      <c r="FY394" s="177"/>
      <c r="FZ394" s="177"/>
      <c r="GA394" s="177"/>
      <c r="GB394" s="177"/>
      <c r="GD394" s="177"/>
      <c r="GE394" s="177"/>
      <c r="GF394" s="177"/>
      <c r="GG394" s="177"/>
      <c r="GH394" s="177"/>
      <c r="GI394" s="177"/>
      <c r="GJ394" s="177"/>
      <c r="GL394" s="177"/>
      <c r="GM394" s="177"/>
      <c r="GN394" s="177"/>
      <c r="GO394" s="177"/>
      <c r="GP394" s="177"/>
      <c r="GQ394" s="177"/>
      <c r="GR394" s="177"/>
      <c r="GT394" s="177"/>
      <c r="GU394" s="177"/>
      <c r="GV394" s="177"/>
      <c r="GW394" s="177"/>
      <c r="GX394" s="177"/>
      <c r="GY394" s="177"/>
      <c r="GZ394" s="177"/>
      <c r="HB394" s="177"/>
      <c r="HC394" s="177"/>
      <c r="HD394" s="177"/>
      <c r="HE394" s="177"/>
      <c r="HF394" s="177"/>
      <c r="HG394" s="177"/>
      <c r="HH394" s="177"/>
      <c r="HJ394" s="177"/>
      <c r="HK394" s="177"/>
      <c r="HL394" s="177"/>
      <c r="HM394" s="177"/>
      <c r="HN394" s="177"/>
      <c r="HO394" s="177"/>
      <c r="HP394" s="177"/>
      <c r="HR394" s="177"/>
      <c r="HS394" s="177"/>
      <c r="HT394" s="177"/>
      <c r="HU394" s="177"/>
      <c r="HV394" s="177"/>
      <c r="HW394" s="177"/>
      <c r="HX394" s="177"/>
      <c r="HZ394" s="177"/>
      <c r="IA394" s="177"/>
      <c r="IB394" s="177"/>
      <c r="IC394" s="177"/>
      <c r="ID394" s="177"/>
      <c r="IE394" s="177"/>
      <c r="IF394" s="177"/>
      <c r="IH394" s="177"/>
      <c r="II394" s="177"/>
      <c r="IJ394" s="177"/>
      <c r="IK394" s="177"/>
      <c r="IL394" s="177"/>
      <c r="IM394" s="177"/>
      <c r="IN394" s="177"/>
      <c r="IP394" s="177"/>
      <c r="IQ394" s="177"/>
      <c r="IR394" s="177"/>
      <c r="IS394" s="177"/>
      <c r="IT394" s="177"/>
      <c r="IU394" s="177"/>
      <c r="IV394" s="177"/>
    </row>
    <row r="395" spans="1:256" x14ac:dyDescent="0.25">
      <c r="A395" s="174">
        <v>8629</v>
      </c>
      <c r="B395" s="177" t="s">
        <v>918</v>
      </c>
      <c r="C395" s="177"/>
      <c r="D395" s="177">
        <v>-35000</v>
      </c>
      <c r="E395" s="177">
        <v>0</v>
      </c>
      <c r="F395" s="177">
        <v>-35000</v>
      </c>
      <c r="G395" s="177">
        <v>13099.48</v>
      </c>
      <c r="H395" s="175">
        <v>-21900.52</v>
      </c>
      <c r="J395" s="177" t="s">
        <v>957</v>
      </c>
      <c r="K395" s="177"/>
      <c r="L395" s="177"/>
      <c r="M395" s="177"/>
      <c r="N395" s="177"/>
      <c r="O395" s="177"/>
      <c r="P395" s="177"/>
      <c r="R395" s="177"/>
      <c r="S395" s="177"/>
      <c r="T395" s="177"/>
      <c r="U395" s="177"/>
      <c r="V395" s="177"/>
      <c r="W395" s="177"/>
      <c r="X395" s="177"/>
      <c r="Z395" s="177"/>
      <c r="AA395" s="177"/>
      <c r="AB395" s="177"/>
      <c r="AC395" s="177"/>
      <c r="AD395" s="177"/>
      <c r="AE395" s="177"/>
      <c r="AF395" s="177"/>
      <c r="AH395" s="177"/>
      <c r="AI395" s="177"/>
      <c r="AJ395" s="177"/>
      <c r="AK395" s="177"/>
      <c r="AL395" s="177"/>
      <c r="AM395" s="177"/>
      <c r="AN395" s="177"/>
      <c r="AP395" s="177"/>
      <c r="AQ395" s="177"/>
      <c r="AR395" s="177"/>
      <c r="AS395" s="177"/>
      <c r="AT395" s="177"/>
      <c r="AU395" s="177"/>
      <c r="AV395" s="177"/>
      <c r="AX395" s="177"/>
      <c r="AY395" s="177"/>
      <c r="AZ395" s="177"/>
      <c r="BA395" s="177"/>
      <c r="BB395" s="177"/>
      <c r="BC395" s="177"/>
      <c r="BD395" s="177"/>
      <c r="BF395" s="177"/>
      <c r="BG395" s="177"/>
      <c r="BH395" s="177"/>
      <c r="BI395" s="177"/>
      <c r="BJ395" s="177"/>
      <c r="BK395" s="177"/>
      <c r="BL395" s="177"/>
      <c r="BN395" s="177"/>
      <c r="BO395" s="177"/>
      <c r="BP395" s="177"/>
      <c r="BQ395" s="177"/>
      <c r="BR395" s="177"/>
      <c r="BS395" s="177"/>
      <c r="BT395" s="177"/>
      <c r="BV395" s="177"/>
      <c r="BW395" s="177"/>
      <c r="BX395" s="177"/>
      <c r="BY395" s="177"/>
      <c r="BZ395" s="177"/>
      <c r="CA395" s="177"/>
      <c r="CB395" s="177"/>
      <c r="CD395" s="177"/>
      <c r="CE395" s="177"/>
      <c r="CF395" s="177"/>
      <c r="CG395" s="177"/>
      <c r="CH395" s="177"/>
      <c r="CI395" s="177"/>
      <c r="CJ395" s="177"/>
      <c r="CL395" s="177"/>
      <c r="CM395" s="177"/>
      <c r="CN395" s="177"/>
      <c r="CO395" s="177"/>
      <c r="CP395" s="177"/>
      <c r="CQ395" s="177"/>
      <c r="CR395" s="177"/>
      <c r="CT395" s="177"/>
      <c r="CU395" s="177"/>
      <c r="CV395" s="177"/>
      <c r="CW395" s="177"/>
      <c r="CX395" s="177"/>
      <c r="CY395" s="177"/>
      <c r="CZ395" s="177"/>
      <c r="DB395" s="177"/>
      <c r="DC395" s="177"/>
      <c r="DD395" s="177"/>
      <c r="DE395" s="177"/>
      <c r="DF395" s="177"/>
      <c r="DG395" s="177"/>
      <c r="DH395" s="177"/>
      <c r="DJ395" s="177"/>
      <c r="DK395" s="177"/>
      <c r="DL395" s="177"/>
      <c r="DM395" s="177"/>
      <c r="DN395" s="177"/>
      <c r="DO395" s="177"/>
      <c r="DP395" s="177"/>
      <c r="DR395" s="177"/>
      <c r="DS395" s="177"/>
      <c r="DT395" s="177"/>
      <c r="DU395" s="177"/>
      <c r="DV395" s="177"/>
      <c r="DW395" s="177"/>
      <c r="DX395" s="177"/>
      <c r="DZ395" s="177"/>
      <c r="EA395" s="177"/>
      <c r="EB395" s="177"/>
      <c r="EC395" s="177"/>
      <c r="ED395" s="177"/>
      <c r="EE395" s="177"/>
      <c r="EF395" s="177"/>
      <c r="EH395" s="177"/>
      <c r="EI395" s="177"/>
      <c r="EJ395" s="177"/>
      <c r="EK395" s="177"/>
      <c r="EL395" s="177"/>
      <c r="EM395" s="177"/>
      <c r="EN395" s="177"/>
      <c r="EP395" s="177"/>
      <c r="EQ395" s="177"/>
      <c r="ER395" s="177"/>
      <c r="ES395" s="177"/>
      <c r="ET395" s="177"/>
      <c r="EU395" s="177"/>
      <c r="EV395" s="177"/>
      <c r="EX395" s="177"/>
      <c r="EY395" s="177"/>
      <c r="EZ395" s="177"/>
      <c r="FA395" s="177"/>
      <c r="FB395" s="177"/>
      <c r="FC395" s="177"/>
      <c r="FD395" s="177"/>
      <c r="FF395" s="177"/>
      <c r="FG395" s="177"/>
      <c r="FH395" s="177"/>
      <c r="FI395" s="177"/>
      <c r="FJ395" s="177"/>
      <c r="FK395" s="177"/>
      <c r="FL395" s="177"/>
      <c r="FN395" s="177"/>
      <c r="FO395" s="177"/>
      <c r="FP395" s="177"/>
      <c r="FQ395" s="177"/>
      <c r="FR395" s="177"/>
      <c r="FS395" s="177"/>
      <c r="FT395" s="177"/>
      <c r="FV395" s="177"/>
      <c r="FW395" s="177"/>
      <c r="FX395" s="177"/>
      <c r="FY395" s="177"/>
      <c r="FZ395" s="177"/>
      <c r="GA395" s="177"/>
      <c r="GB395" s="177"/>
      <c r="GD395" s="177"/>
      <c r="GE395" s="177"/>
      <c r="GF395" s="177"/>
      <c r="GG395" s="177"/>
      <c r="GH395" s="177"/>
      <c r="GI395" s="177"/>
      <c r="GJ395" s="177"/>
      <c r="GL395" s="177"/>
      <c r="GM395" s="177"/>
      <c r="GN395" s="177"/>
      <c r="GO395" s="177"/>
      <c r="GP395" s="177"/>
      <c r="GQ395" s="177"/>
      <c r="GR395" s="177"/>
      <c r="GT395" s="177"/>
      <c r="GU395" s="177"/>
      <c r="GV395" s="177"/>
      <c r="GW395" s="177"/>
      <c r="GX395" s="177"/>
      <c r="GY395" s="177"/>
      <c r="GZ395" s="177"/>
      <c r="HB395" s="177"/>
      <c r="HC395" s="177"/>
      <c r="HD395" s="177"/>
      <c r="HE395" s="177"/>
      <c r="HF395" s="177"/>
      <c r="HG395" s="177"/>
      <c r="HH395" s="177"/>
      <c r="HJ395" s="177"/>
      <c r="HK395" s="177"/>
      <c r="HL395" s="177"/>
      <c r="HM395" s="177"/>
      <c r="HN395" s="177"/>
      <c r="HO395" s="177"/>
      <c r="HP395" s="177"/>
      <c r="HR395" s="177"/>
      <c r="HS395" s="177"/>
      <c r="HT395" s="177"/>
      <c r="HU395" s="177"/>
      <c r="HV395" s="177"/>
      <c r="HW395" s="177"/>
      <c r="HX395" s="177"/>
      <c r="HZ395" s="177"/>
      <c r="IA395" s="177"/>
      <c r="IB395" s="177"/>
      <c r="IC395" s="177"/>
      <c r="ID395" s="177"/>
      <c r="IE395" s="177"/>
      <c r="IF395" s="177"/>
      <c r="IH395" s="177"/>
      <c r="II395" s="177"/>
      <c r="IJ395" s="177"/>
      <c r="IK395" s="177"/>
      <c r="IL395" s="177"/>
      <c r="IM395" s="177"/>
      <c r="IN395" s="177"/>
      <c r="IP395" s="177"/>
      <c r="IQ395" s="177"/>
      <c r="IR395" s="177"/>
      <c r="IS395" s="177"/>
      <c r="IT395" s="177"/>
      <c r="IU395" s="177"/>
      <c r="IV395" s="177"/>
    </row>
    <row r="396" spans="1:256" x14ac:dyDescent="0.25">
      <c r="A396" s="174">
        <v>9219</v>
      </c>
      <c r="B396" s="177" t="s">
        <v>2486</v>
      </c>
      <c r="C396" s="177">
        <v>-56692.52</v>
      </c>
      <c r="D396" s="177">
        <v>0</v>
      </c>
      <c r="E396" s="177">
        <v>-5375.94</v>
      </c>
      <c r="F396" s="177">
        <v>-5375.94</v>
      </c>
      <c r="G396" s="177">
        <v>0</v>
      </c>
      <c r="H396" s="175">
        <v>-62068.46</v>
      </c>
      <c r="J396" s="177" t="s">
        <v>957</v>
      </c>
      <c r="K396" s="177"/>
      <c r="L396" s="177"/>
      <c r="M396" s="177"/>
      <c r="N396" s="177"/>
      <c r="O396" s="177"/>
      <c r="P396" s="177"/>
      <c r="R396" s="177"/>
      <c r="S396" s="177"/>
      <c r="T396" s="177"/>
      <c r="U396" s="177"/>
      <c r="V396" s="177"/>
      <c r="W396" s="177"/>
      <c r="X396" s="177"/>
      <c r="Z396" s="177"/>
      <c r="AA396" s="177"/>
      <c r="AB396" s="177"/>
      <c r="AC396" s="177"/>
      <c r="AD396" s="177"/>
      <c r="AE396" s="177"/>
      <c r="AF396" s="177"/>
      <c r="AH396" s="177"/>
      <c r="AI396" s="177"/>
      <c r="AJ396" s="177"/>
      <c r="AK396" s="177"/>
      <c r="AL396" s="177"/>
      <c r="AM396" s="177"/>
      <c r="AN396" s="177"/>
      <c r="AP396" s="177"/>
      <c r="AQ396" s="177"/>
      <c r="AR396" s="177"/>
      <c r="AS396" s="177"/>
      <c r="AT396" s="177"/>
      <c r="AU396" s="177"/>
      <c r="AV396" s="177"/>
      <c r="AX396" s="177"/>
      <c r="AY396" s="177"/>
      <c r="AZ396" s="177"/>
      <c r="BA396" s="177"/>
      <c r="BB396" s="177"/>
      <c r="BC396" s="177"/>
      <c r="BD396" s="177"/>
      <c r="BF396" s="177"/>
      <c r="BG396" s="177"/>
      <c r="BH396" s="177"/>
      <c r="BI396" s="177"/>
      <c r="BJ396" s="177"/>
      <c r="BK396" s="177"/>
      <c r="BL396" s="177"/>
      <c r="BN396" s="177"/>
      <c r="BO396" s="177"/>
      <c r="BP396" s="177"/>
      <c r="BQ396" s="177"/>
      <c r="BR396" s="177"/>
      <c r="BS396" s="177"/>
      <c r="BT396" s="177"/>
      <c r="BV396" s="177"/>
      <c r="BW396" s="177"/>
      <c r="BX396" s="177"/>
      <c r="BY396" s="177"/>
      <c r="BZ396" s="177"/>
      <c r="CA396" s="177"/>
      <c r="CB396" s="177"/>
      <c r="CD396" s="177"/>
      <c r="CE396" s="177"/>
      <c r="CF396" s="177"/>
      <c r="CG396" s="177"/>
      <c r="CH396" s="177"/>
      <c r="CI396" s="177"/>
      <c r="CJ396" s="177"/>
      <c r="CL396" s="177"/>
      <c r="CM396" s="177"/>
      <c r="CN396" s="177"/>
      <c r="CO396" s="177"/>
      <c r="CP396" s="177"/>
      <c r="CQ396" s="177"/>
      <c r="CR396" s="177"/>
      <c r="CT396" s="177"/>
      <c r="CU396" s="177"/>
      <c r="CV396" s="177"/>
      <c r="CW396" s="177"/>
      <c r="CX396" s="177"/>
      <c r="CY396" s="177"/>
      <c r="CZ396" s="177"/>
      <c r="DB396" s="177"/>
      <c r="DC396" s="177"/>
      <c r="DD396" s="177"/>
      <c r="DE396" s="177"/>
      <c r="DF396" s="177"/>
      <c r="DG396" s="177"/>
      <c r="DH396" s="177"/>
      <c r="DJ396" s="177"/>
      <c r="DK396" s="177"/>
      <c r="DL396" s="177"/>
      <c r="DM396" s="177"/>
      <c r="DN396" s="177"/>
      <c r="DO396" s="177"/>
      <c r="DP396" s="177"/>
      <c r="DR396" s="177"/>
      <c r="DS396" s="177"/>
      <c r="DT396" s="177"/>
      <c r="DU396" s="177"/>
      <c r="DV396" s="177"/>
      <c r="DW396" s="177"/>
      <c r="DX396" s="177"/>
      <c r="DZ396" s="177"/>
      <c r="EA396" s="177"/>
      <c r="EB396" s="177"/>
      <c r="EC396" s="177"/>
      <c r="ED396" s="177"/>
      <c r="EE396" s="177"/>
      <c r="EF396" s="177"/>
      <c r="EH396" s="177"/>
      <c r="EI396" s="177"/>
      <c r="EJ396" s="177"/>
      <c r="EK396" s="177"/>
      <c r="EL396" s="177"/>
      <c r="EM396" s="177"/>
      <c r="EN396" s="177"/>
      <c r="EP396" s="177"/>
      <c r="EQ396" s="177"/>
      <c r="ER396" s="177"/>
      <c r="ES396" s="177"/>
      <c r="ET396" s="177"/>
      <c r="EU396" s="177"/>
      <c r="EV396" s="177"/>
      <c r="EX396" s="177"/>
      <c r="EY396" s="177"/>
      <c r="EZ396" s="177"/>
      <c r="FA396" s="177"/>
      <c r="FB396" s="177"/>
      <c r="FC396" s="177"/>
      <c r="FD396" s="177"/>
      <c r="FF396" s="177"/>
      <c r="FG396" s="177"/>
      <c r="FH396" s="177"/>
      <c r="FI396" s="177"/>
      <c r="FJ396" s="177"/>
      <c r="FK396" s="177"/>
      <c r="FL396" s="177"/>
      <c r="FN396" s="177"/>
      <c r="FO396" s="177"/>
      <c r="FP396" s="177"/>
      <c r="FQ396" s="177"/>
      <c r="FR396" s="177"/>
      <c r="FS396" s="177"/>
      <c r="FT396" s="177"/>
      <c r="FV396" s="177"/>
      <c r="FW396" s="177"/>
      <c r="FX396" s="177"/>
      <c r="FY396" s="177"/>
      <c r="FZ396" s="177"/>
      <c r="GA396" s="177"/>
      <c r="GB396" s="177"/>
      <c r="GD396" s="177"/>
      <c r="GE396" s="177"/>
      <c r="GF396" s="177"/>
      <c r="GG396" s="177"/>
      <c r="GH396" s="177"/>
      <c r="GI396" s="177"/>
      <c r="GJ396" s="177"/>
      <c r="GL396" s="177"/>
      <c r="GM396" s="177"/>
      <c r="GN396" s="177"/>
      <c r="GO396" s="177"/>
      <c r="GP396" s="177"/>
      <c r="GQ396" s="177"/>
      <c r="GR396" s="177"/>
      <c r="GT396" s="177"/>
      <c r="GU396" s="177"/>
      <c r="GV396" s="177"/>
      <c r="GW396" s="177"/>
      <c r="GX396" s="177"/>
      <c r="GY396" s="177"/>
      <c r="GZ396" s="177"/>
      <c r="HB396" s="177"/>
      <c r="HC396" s="177"/>
      <c r="HD396" s="177"/>
      <c r="HE396" s="177"/>
      <c r="HF396" s="177"/>
      <c r="HG396" s="177"/>
      <c r="HH396" s="177"/>
      <c r="HJ396" s="177"/>
      <c r="HK396" s="177"/>
      <c r="HL396" s="177"/>
      <c r="HM396" s="177"/>
      <c r="HN396" s="177"/>
      <c r="HO396" s="177"/>
      <c r="HP396" s="177"/>
      <c r="HR396" s="177"/>
      <c r="HS396" s="177"/>
      <c r="HT396" s="177"/>
      <c r="HU396" s="177"/>
      <c r="HV396" s="177"/>
      <c r="HW396" s="177"/>
      <c r="HX396" s="177"/>
      <c r="HZ396" s="177"/>
      <c r="IA396" s="177"/>
      <c r="IB396" s="177"/>
      <c r="IC396" s="177"/>
      <c r="ID396" s="177"/>
      <c r="IE396" s="177"/>
      <c r="IF396" s="177"/>
      <c r="IH396" s="177"/>
      <c r="II396" s="177"/>
      <c r="IJ396" s="177"/>
      <c r="IK396" s="177"/>
      <c r="IL396" s="177"/>
      <c r="IM396" s="177"/>
      <c r="IN396" s="177"/>
      <c r="IP396" s="177"/>
      <c r="IQ396" s="177"/>
      <c r="IR396" s="177"/>
      <c r="IS396" s="177"/>
      <c r="IT396" s="177"/>
      <c r="IU396" s="177"/>
      <c r="IV396" s="177"/>
    </row>
    <row r="397" spans="1:256" x14ac:dyDescent="0.25">
      <c r="A397" s="174">
        <v>9229</v>
      </c>
      <c r="B397" s="177" t="s">
        <v>2631</v>
      </c>
      <c r="C397" s="177">
        <v>-718196.5</v>
      </c>
      <c r="D397" s="177">
        <v>-4726.12</v>
      </c>
      <c r="E397" s="177">
        <v>-38775.480000000003</v>
      </c>
      <c r="F397" s="177">
        <v>-43501.599999999999</v>
      </c>
      <c r="G397" s="177">
        <v>0</v>
      </c>
      <c r="H397" s="175">
        <v>-761698.1</v>
      </c>
      <c r="J397" s="177" t="s">
        <v>957</v>
      </c>
      <c r="K397" s="177"/>
      <c r="L397" s="177"/>
      <c r="M397" s="177"/>
      <c r="N397" s="177"/>
      <c r="O397" s="177"/>
      <c r="P397" s="177"/>
      <c r="R397" s="177"/>
      <c r="S397" s="177"/>
      <c r="T397" s="177"/>
      <c r="U397" s="177"/>
      <c r="V397" s="177"/>
      <c r="W397" s="177"/>
      <c r="X397" s="177"/>
      <c r="Z397" s="177"/>
      <c r="AA397" s="177"/>
      <c r="AB397" s="177"/>
      <c r="AC397" s="177"/>
      <c r="AD397" s="177"/>
      <c r="AE397" s="177"/>
      <c r="AF397" s="177"/>
      <c r="AH397" s="177"/>
      <c r="AI397" s="177"/>
      <c r="AJ397" s="177"/>
      <c r="AK397" s="177"/>
      <c r="AL397" s="177"/>
      <c r="AM397" s="177"/>
      <c r="AN397" s="177"/>
      <c r="AP397" s="177"/>
      <c r="AQ397" s="177"/>
      <c r="AR397" s="177"/>
      <c r="AS397" s="177"/>
      <c r="AT397" s="177"/>
      <c r="AU397" s="177"/>
      <c r="AV397" s="177"/>
      <c r="AX397" s="177"/>
      <c r="AY397" s="177"/>
      <c r="AZ397" s="177"/>
      <c r="BA397" s="177"/>
      <c r="BB397" s="177"/>
      <c r="BC397" s="177"/>
      <c r="BD397" s="177"/>
      <c r="BF397" s="177"/>
      <c r="BG397" s="177"/>
      <c r="BH397" s="177"/>
      <c r="BI397" s="177"/>
      <c r="BJ397" s="177"/>
      <c r="BK397" s="177"/>
      <c r="BL397" s="177"/>
      <c r="BN397" s="177"/>
      <c r="BO397" s="177"/>
      <c r="BP397" s="177"/>
      <c r="BQ397" s="177"/>
      <c r="BR397" s="177"/>
      <c r="BS397" s="177"/>
      <c r="BT397" s="177"/>
      <c r="BV397" s="177"/>
      <c r="BW397" s="177"/>
      <c r="BX397" s="177"/>
      <c r="BY397" s="177"/>
      <c r="BZ397" s="177"/>
      <c r="CA397" s="177"/>
      <c r="CB397" s="177"/>
      <c r="CD397" s="177"/>
      <c r="CE397" s="177"/>
      <c r="CF397" s="177"/>
      <c r="CG397" s="177"/>
      <c r="CH397" s="177"/>
      <c r="CI397" s="177"/>
      <c r="CJ397" s="177"/>
      <c r="CL397" s="177"/>
      <c r="CM397" s="177"/>
      <c r="CN397" s="177"/>
      <c r="CO397" s="177"/>
      <c r="CP397" s="177"/>
      <c r="CQ397" s="177"/>
      <c r="CR397" s="177"/>
      <c r="CT397" s="177"/>
      <c r="CU397" s="177"/>
      <c r="CV397" s="177"/>
      <c r="CW397" s="177"/>
      <c r="CX397" s="177"/>
      <c r="CY397" s="177"/>
      <c r="CZ397" s="177"/>
      <c r="DB397" s="177"/>
      <c r="DC397" s="177"/>
      <c r="DD397" s="177"/>
      <c r="DE397" s="177"/>
      <c r="DF397" s="177"/>
      <c r="DG397" s="177"/>
      <c r="DH397" s="177"/>
      <c r="DJ397" s="177"/>
      <c r="DK397" s="177"/>
      <c r="DL397" s="177"/>
      <c r="DM397" s="177"/>
      <c r="DN397" s="177"/>
      <c r="DO397" s="177"/>
      <c r="DP397" s="177"/>
      <c r="DR397" s="177"/>
      <c r="DS397" s="177"/>
      <c r="DT397" s="177"/>
      <c r="DU397" s="177"/>
      <c r="DV397" s="177"/>
      <c r="DW397" s="177"/>
      <c r="DX397" s="177"/>
      <c r="DZ397" s="177"/>
      <c r="EA397" s="177"/>
      <c r="EB397" s="177"/>
      <c r="EC397" s="177"/>
      <c r="ED397" s="177"/>
      <c r="EE397" s="177"/>
      <c r="EF397" s="177"/>
      <c r="EH397" s="177"/>
      <c r="EI397" s="177"/>
      <c r="EJ397" s="177"/>
      <c r="EK397" s="177"/>
      <c r="EL397" s="177"/>
      <c r="EM397" s="177"/>
      <c r="EN397" s="177"/>
      <c r="EP397" s="177"/>
      <c r="EQ397" s="177"/>
      <c r="ER397" s="177"/>
      <c r="ES397" s="177"/>
      <c r="ET397" s="177"/>
      <c r="EU397" s="177"/>
      <c r="EV397" s="177"/>
      <c r="EX397" s="177"/>
      <c r="EY397" s="177"/>
      <c r="EZ397" s="177"/>
      <c r="FA397" s="177"/>
      <c r="FB397" s="177"/>
      <c r="FC397" s="177"/>
      <c r="FD397" s="177"/>
      <c r="FF397" s="177"/>
      <c r="FG397" s="177"/>
      <c r="FH397" s="177"/>
      <c r="FI397" s="177"/>
      <c r="FJ397" s="177"/>
      <c r="FK397" s="177"/>
      <c r="FL397" s="177"/>
      <c r="FN397" s="177"/>
      <c r="FO397" s="177"/>
      <c r="FP397" s="177"/>
      <c r="FQ397" s="177"/>
      <c r="FR397" s="177"/>
      <c r="FS397" s="177"/>
      <c r="FT397" s="177"/>
      <c r="FV397" s="177"/>
      <c r="FW397" s="177"/>
      <c r="FX397" s="177"/>
      <c r="FY397" s="177"/>
      <c r="FZ397" s="177"/>
      <c r="GA397" s="177"/>
      <c r="GB397" s="177"/>
      <c r="GD397" s="177"/>
      <c r="GE397" s="177"/>
      <c r="GF397" s="177"/>
      <c r="GG397" s="177"/>
      <c r="GH397" s="177"/>
      <c r="GI397" s="177"/>
      <c r="GJ397" s="177"/>
      <c r="GL397" s="177"/>
      <c r="GM397" s="177"/>
      <c r="GN397" s="177"/>
      <c r="GO397" s="177"/>
      <c r="GP397" s="177"/>
      <c r="GQ397" s="177"/>
      <c r="GR397" s="177"/>
      <c r="GT397" s="177"/>
      <c r="GU397" s="177"/>
      <c r="GV397" s="177"/>
      <c r="GW397" s="177"/>
      <c r="GX397" s="177"/>
      <c r="GY397" s="177"/>
      <c r="GZ397" s="177"/>
      <c r="HB397" s="177"/>
      <c r="HC397" s="177"/>
      <c r="HD397" s="177"/>
      <c r="HE397" s="177"/>
      <c r="HF397" s="177"/>
      <c r="HG397" s="177"/>
      <c r="HH397" s="177"/>
      <c r="HJ397" s="177"/>
      <c r="HK397" s="177"/>
      <c r="HL397" s="177"/>
      <c r="HM397" s="177"/>
      <c r="HN397" s="177"/>
      <c r="HO397" s="177"/>
      <c r="HP397" s="177"/>
      <c r="HR397" s="177"/>
      <c r="HS397" s="177"/>
      <c r="HT397" s="177"/>
      <c r="HU397" s="177"/>
      <c r="HV397" s="177"/>
      <c r="HW397" s="177"/>
      <c r="HX397" s="177"/>
      <c r="HZ397" s="177"/>
      <c r="IA397" s="177"/>
      <c r="IB397" s="177"/>
      <c r="IC397" s="177"/>
      <c r="ID397" s="177"/>
      <c r="IE397" s="177"/>
      <c r="IF397" s="177"/>
      <c r="IH397" s="177"/>
      <c r="II397" s="177"/>
      <c r="IJ397" s="177"/>
      <c r="IK397" s="177"/>
      <c r="IL397" s="177"/>
      <c r="IM397" s="177"/>
      <c r="IN397" s="177"/>
      <c r="IP397" s="177"/>
      <c r="IQ397" s="177"/>
      <c r="IR397" s="177"/>
      <c r="IS397" s="177"/>
      <c r="IT397" s="177"/>
      <c r="IU397" s="177"/>
      <c r="IV397" s="177"/>
    </row>
    <row r="398" spans="1:256" x14ac:dyDescent="0.25">
      <c r="A398" s="174">
        <v>9239</v>
      </c>
      <c r="B398" s="177" t="s">
        <v>2632</v>
      </c>
      <c r="C398" s="177">
        <v>-558236.61</v>
      </c>
      <c r="D398" s="177">
        <v>0</v>
      </c>
      <c r="E398" s="177">
        <v>-16408.09</v>
      </c>
      <c r="F398" s="177">
        <v>-16408.09</v>
      </c>
      <c r="G398" s="177">
        <v>0</v>
      </c>
      <c r="H398" s="175">
        <v>-574644.69999999995</v>
      </c>
      <c r="J398" s="177" t="s">
        <v>957</v>
      </c>
      <c r="K398" s="177"/>
      <c r="L398" s="177"/>
      <c r="M398" s="177"/>
      <c r="N398" s="177"/>
      <c r="O398" s="177"/>
      <c r="P398" s="177"/>
      <c r="R398" s="177"/>
      <c r="S398" s="177"/>
      <c r="T398" s="177"/>
      <c r="U398" s="177"/>
      <c r="V398" s="177"/>
      <c r="W398" s="177"/>
      <c r="X398" s="177"/>
      <c r="Z398" s="177"/>
      <c r="AA398" s="177"/>
      <c r="AB398" s="177"/>
      <c r="AC398" s="177"/>
      <c r="AD398" s="177"/>
      <c r="AE398" s="177"/>
      <c r="AF398" s="177"/>
      <c r="AH398" s="177"/>
      <c r="AI398" s="177"/>
      <c r="AJ398" s="177"/>
      <c r="AK398" s="177"/>
      <c r="AL398" s="177"/>
      <c r="AM398" s="177"/>
      <c r="AN398" s="177"/>
      <c r="AP398" s="177"/>
      <c r="AQ398" s="177"/>
      <c r="AR398" s="177"/>
      <c r="AS398" s="177"/>
      <c r="AT398" s="177"/>
      <c r="AU398" s="177"/>
      <c r="AV398" s="177"/>
      <c r="AX398" s="177"/>
      <c r="AY398" s="177"/>
      <c r="AZ398" s="177"/>
      <c r="BA398" s="177"/>
      <c r="BB398" s="177"/>
      <c r="BC398" s="177"/>
      <c r="BD398" s="177"/>
      <c r="BF398" s="177"/>
      <c r="BG398" s="177"/>
      <c r="BH398" s="177"/>
      <c r="BI398" s="177"/>
      <c r="BJ398" s="177"/>
      <c r="BK398" s="177"/>
      <c r="BL398" s="177"/>
      <c r="BN398" s="177"/>
      <c r="BO398" s="177"/>
      <c r="BP398" s="177"/>
      <c r="BQ398" s="177"/>
      <c r="BR398" s="177"/>
      <c r="BS398" s="177"/>
      <c r="BT398" s="177"/>
      <c r="BV398" s="177"/>
      <c r="BW398" s="177"/>
      <c r="BX398" s="177"/>
      <c r="BY398" s="177"/>
      <c r="BZ398" s="177"/>
      <c r="CA398" s="177"/>
      <c r="CB398" s="177"/>
      <c r="CD398" s="177"/>
      <c r="CE398" s="177"/>
      <c r="CF398" s="177"/>
      <c r="CG398" s="177"/>
      <c r="CH398" s="177"/>
      <c r="CI398" s="177"/>
      <c r="CJ398" s="177"/>
      <c r="CL398" s="177"/>
      <c r="CM398" s="177"/>
      <c r="CN398" s="177"/>
      <c r="CO398" s="177"/>
      <c r="CP398" s="177"/>
      <c r="CQ398" s="177"/>
      <c r="CR398" s="177"/>
      <c r="CT398" s="177"/>
      <c r="CU398" s="177"/>
      <c r="CV398" s="177"/>
      <c r="CW398" s="177"/>
      <c r="CX398" s="177"/>
      <c r="CY398" s="177"/>
      <c r="CZ398" s="177"/>
      <c r="DB398" s="177"/>
      <c r="DC398" s="177"/>
      <c r="DD398" s="177"/>
      <c r="DE398" s="177"/>
      <c r="DF398" s="177"/>
      <c r="DG398" s="177"/>
      <c r="DH398" s="177"/>
      <c r="DJ398" s="177"/>
      <c r="DK398" s="177"/>
      <c r="DL398" s="177"/>
      <c r="DM398" s="177"/>
      <c r="DN398" s="177"/>
      <c r="DO398" s="177"/>
      <c r="DP398" s="177"/>
      <c r="DR398" s="177"/>
      <c r="DS398" s="177"/>
      <c r="DT398" s="177"/>
      <c r="DU398" s="177"/>
      <c r="DV398" s="177"/>
      <c r="DW398" s="177"/>
      <c r="DX398" s="177"/>
      <c r="DZ398" s="177"/>
      <c r="EA398" s="177"/>
      <c r="EB398" s="177"/>
      <c r="EC398" s="177"/>
      <c r="ED398" s="177"/>
      <c r="EE398" s="177"/>
      <c r="EF398" s="177"/>
      <c r="EH398" s="177"/>
      <c r="EI398" s="177"/>
      <c r="EJ398" s="177"/>
      <c r="EK398" s="177"/>
      <c r="EL398" s="177"/>
      <c r="EM398" s="177"/>
      <c r="EN398" s="177"/>
      <c r="EP398" s="177"/>
      <c r="EQ398" s="177"/>
      <c r="ER398" s="177"/>
      <c r="ES398" s="177"/>
      <c r="ET398" s="177"/>
      <c r="EU398" s="177"/>
      <c r="EV398" s="177"/>
      <c r="EX398" s="177"/>
      <c r="EY398" s="177"/>
      <c r="EZ398" s="177"/>
      <c r="FA398" s="177"/>
      <c r="FB398" s="177"/>
      <c r="FC398" s="177"/>
      <c r="FD398" s="177"/>
      <c r="FF398" s="177"/>
      <c r="FG398" s="177"/>
      <c r="FH398" s="177"/>
      <c r="FI398" s="177"/>
      <c r="FJ398" s="177"/>
      <c r="FK398" s="177"/>
      <c r="FL398" s="177"/>
      <c r="FN398" s="177"/>
      <c r="FO398" s="177"/>
      <c r="FP398" s="177"/>
      <c r="FQ398" s="177"/>
      <c r="FR398" s="177"/>
      <c r="FS398" s="177"/>
      <c r="FT398" s="177"/>
      <c r="FV398" s="177"/>
      <c r="FW398" s="177"/>
      <c r="FX398" s="177"/>
      <c r="FY398" s="177"/>
      <c r="FZ398" s="177"/>
      <c r="GA398" s="177"/>
      <c r="GB398" s="177"/>
      <c r="GD398" s="177"/>
      <c r="GE398" s="177"/>
      <c r="GF398" s="177"/>
      <c r="GG398" s="177"/>
      <c r="GH398" s="177"/>
      <c r="GI398" s="177"/>
      <c r="GJ398" s="177"/>
      <c r="GL398" s="177"/>
      <c r="GM398" s="177"/>
      <c r="GN398" s="177"/>
      <c r="GO398" s="177"/>
      <c r="GP398" s="177"/>
      <c r="GQ398" s="177"/>
      <c r="GR398" s="177"/>
      <c r="GT398" s="177"/>
      <c r="GU398" s="177"/>
      <c r="GV398" s="177"/>
      <c r="GW398" s="177"/>
      <c r="GX398" s="177"/>
      <c r="GY398" s="177"/>
      <c r="GZ398" s="177"/>
      <c r="HB398" s="177"/>
      <c r="HC398" s="177"/>
      <c r="HD398" s="177"/>
      <c r="HE398" s="177"/>
      <c r="HF398" s="177"/>
      <c r="HG398" s="177"/>
      <c r="HH398" s="177"/>
      <c r="HJ398" s="177"/>
      <c r="HK398" s="177"/>
      <c r="HL398" s="177"/>
      <c r="HM398" s="177"/>
      <c r="HN398" s="177"/>
      <c r="HO398" s="177"/>
      <c r="HP398" s="177"/>
      <c r="HR398" s="177"/>
      <c r="HS398" s="177"/>
      <c r="HT398" s="177"/>
      <c r="HU398" s="177"/>
      <c r="HV398" s="177"/>
      <c r="HW398" s="177"/>
      <c r="HX398" s="177"/>
      <c r="HZ398" s="177"/>
      <c r="IA398" s="177"/>
      <c r="IB398" s="177"/>
      <c r="IC398" s="177"/>
      <c r="ID398" s="177"/>
      <c r="IE398" s="177"/>
      <c r="IF398" s="177"/>
      <c r="IH398" s="177"/>
      <c r="II398" s="177"/>
      <c r="IJ398" s="177"/>
      <c r="IK398" s="177"/>
      <c r="IL398" s="177"/>
      <c r="IM398" s="177"/>
      <c r="IN398" s="177"/>
      <c r="IP398" s="177"/>
      <c r="IQ398" s="177"/>
      <c r="IR398" s="177"/>
      <c r="IS398" s="177"/>
      <c r="IT398" s="177"/>
      <c r="IU398" s="177"/>
      <c r="IV398" s="177"/>
    </row>
    <row r="399" spans="1:256" x14ac:dyDescent="0.25">
      <c r="A399" s="174">
        <v>9249</v>
      </c>
      <c r="B399" s="177" t="s">
        <v>604</v>
      </c>
      <c r="C399" s="177">
        <v>-11910.58</v>
      </c>
      <c r="D399" s="177">
        <v>0</v>
      </c>
      <c r="E399" s="177">
        <v>-29.64</v>
      </c>
      <c r="F399" s="177">
        <v>-29.64</v>
      </c>
      <c r="G399" s="177">
        <v>0</v>
      </c>
      <c r="H399" s="175">
        <v>-11940.22</v>
      </c>
      <c r="J399" s="177" t="s">
        <v>957</v>
      </c>
      <c r="K399" s="177"/>
      <c r="L399" s="177"/>
      <c r="M399" s="177"/>
      <c r="N399" s="177"/>
      <c r="O399" s="177"/>
      <c r="P399" s="177"/>
      <c r="R399" s="177"/>
      <c r="S399" s="177"/>
      <c r="T399" s="177"/>
      <c r="U399" s="177"/>
      <c r="V399" s="177"/>
      <c r="W399" s="177"/>
      <c r="X399" s="177"/>
      <c r="Z399" s="177"/>
      <c r="AA399" s="177"/>
      <c r="AB399" s="177"/>
      <c r="AC399" s="177"/>
      <c r="AD399" s="177"/>
      <c r="AE399" s="177"/>
      <c r="AF399" s="177"/>
      <c r="AH399" s="177"/>
      <c r="AI399" s="177"/>
      <c r="AJ399" s="177"/>
      <c r="AK399" s="177"/>
      <c r="AL399" s="177"/>
      <c r="AM399" s="177"/>
      <c r="AN399" s="177"/>
      <c r="AP399" s="177"/>
      <c r="AQ399" s="177"/>
      <c r="AR399" s="177"/>
      <c r="AS399" s="177"/>
      <c r="AT399" s="177"/>
      <c r="AU399" s="177"/>
      <c r="AV399" s="177"/>
      <c r="AX399" s="177"/>
      <c r="AY399" s="177"/>
      <c r="AZ399" s="177"/>
      <c r="BA399" s="177"/>
      <c r="BB399" s="177"/>
      <c r="BC399" s="177"/>
      <c r="BD399" s="177"/>
      <c r="BF399" s="177"/>
      <c r="BG399" s="177"/>
      <c r="BH399" s="177"/>
      <c r="BI399" s="177"/>
      <c r="BJ399" s="177"/>
      <c r="BK399" s="177"/>
      <c r="BL399" s="177"/>
      <c r="BN399" s="177"/>
      <c r="BO399" s="177"/>
      <c r="BP399" s="177"/>
      <c r="BQ399" s="177"/>
      <c r="BR399" s="177"/>
      <c r="BS399" s="177"/>
      <c r="BT399" s="177"/>
      <c r="BV399" s="177"/>
      <c r="BW399" s="177"/>
      <c r="BX399" s="177"/>
      <c r="BY399" s="177"/>
      <c r="BZ399" s="177"/>
      <c r="CA399" s="177"/>
      <c r="CB399" s="177"/>
      <c r="CD399" s="177"/>
      <c r="CE399" s="177"/>
      <c r="CF399" s="177"/>
      <c r="CG399" s="177"/>
      <c r="CH399" s="177"/>
      <c r="CI399" s="177"/>
      <c r="CJ399" s="177"/>
      <c r="CL399" s="177"/>
      <c r="CM399" s="177"/>
      <c r="CN399" s="177"/>
      <c r="CO399" s="177"/>
      <c r="CP399" s="177"/>
      <c r="CQ399" s="177"/>
      <c r="CR399" s="177"/>
      <c r="CT399" s="177"/>
      <c r="CU399" s="177"/>
      <c r="CV399" s="177"/>
      <c r="CW399" s="177"/>
      <c r="CX399" s="177"/>
      <c r="CY399" s="177"/>
      <c r="CZ399" s="177"/>
      <c r="DB399" s="177"/>
      <c r="DC399" s="177"/>
      <c r="DD399" s="177"/>
      <c r="DE399" s="177"/>
      <c r="DF399" s="177"/>
      <c r="DG399" s="177"/>
      <c r="DH399" s="177"/>
      <c r="DJ399" s="177"/>
      <c r="DK399" s="177"/>
      <c r="DL399" s="177"/>
      <c r="DM399" s="177"/>
      <c r="DN399" s="177"/>
      <c r="DO399" s="177"/>
      <c r="DP399" s="177"/>
      <c r="DR399" s="177"/>
      <c r="DS399" s="177"/>
      <c r="DT399" s="177"/>
      <c r="DU399" s="177"/>
      <c r="DV399" s="177"/>
      <c r="DW399" s="177"/>
      <c r="DX399" s="177"/>
      <c r="DZ399" s="177"/>
      <c r="EA399" s="177"/>
      <c r="EB399" s="177"/>
      <c r="EC399" s="177"/>
      <c r="ED399" s="177"/>
      <c r="EE399" s="177"/>
      <c r="EF399" s="177"/>
      <c r="EH399" s="177"/>
      <c r="EI399" s="177"/>
      <c r="EJ399" s="177"/>
      <c r="EK399" s="177"/>
      <c r="EL399" s="177"/>
      <c r="EM399" s="177"/>
      <c r="EN399" s="177"/>
      <c r="EP399" s="177"/>
      <c r="EQ399" s="177"/>
      <c r="ER399" s="177"/>
      <c r="ES399" s="177"/>
      <c r="ET399" s="177"/>
      <c r="EU399" s="177"/>
      <c r="EV399" s="177"/>
      <c r="EX399" s="177"/>
      <c r="EY399" s="177"/>
      <c r="EZ399" s="177"/>
      <c r="FA399" s="177"/>
      <c r="FB399" s="177"/>
      <c r="FC399" s="177"/>
      <c r="FD399" s="177"/>
      <c r="FF399" s="177"/>
      <c r="FG399" s="177"/>
      <c r="FH399" s="177"/>
      <c r="FI399" s="177"/>
      <c r="FJ399" s="177"/>
      <c r="FK399" s="177"/>
      <c r="FL399" s="177"/>
      <c r="FN399" s="177"/>
      <c r="FO399" s="177"/>
      <c r="FP399" s="177"/>
      <c r="FQ399" s="177"/>
      <c r="FR399" s="177"/>
      <c r="FS399" s="177"/>
      <c r="FT399" s="177"/>
      <c r="FV399" s="177"/>
      <c r="FW399" s="177"/>
      <c r="FX399" s="177"/>
      <c r="FY399" s="177"/>
      <c r="FZ399" s="177"/>
      <c r="GA399" s="177"/>
      <c r="GB399" s="177"/>
      <c r="GD399" s="177"/>
      <c r="GE399" s="177"/>
      <c r="GF399" s="177"/>
      <c r="GG399" s="177"/>
      <c r="GH399" s="177"/>
      <c r="GI399" s="177"/>
      <c r="GJ399" s="177"/>
      <c r="GL399" s="177"/>
      <c r="GM399" s="177"/>
      <c r="GN399" s="177"/>
      <c r="GO399" s="177"/>
      <c r="GP399" s="177"/>
      <c r="GQ399" s="177"/>
      <c r="GR399" s="177"/>
      <c r="GT399" s="177"/>
      <c r="GU399" s="177"/>
      <c r="GV399" s="177"/>
      <c r="GW399" s="177"/>
      <c r="GX399" s="177"/>
      <c r="GY399" s="177"/>
      <c r="GZ399" s="177"/>
      <c r="HB399" s="177"/>
      <c r="HC399" s="177"/>
      <c r="HD399" s="177"/>
      <c r="HE399" s="177"/>
      <c r="HF399" s="177"/>
      <c r="HG399" s="177"/>
      <c r="HH399" s="177"/>
      <c r="HJ399" s="177"/>
      <c r="HK399" s="177"/>
      <c r="HL399" s="177"/>
      <c r="HM399" s="177"/>
      <c r="HN399" s="177"/>
      <c r="HO399" s="177"/>
      <c r="HP399" s="177"/>
      <c r="HR399" s="177"/>
      <c r="HS399" s="177"/>
      <c r="HT399" s="177"/>
      <c r="HU399" s="177"/>
      <c r="HV399" s="177"/>
      <c r="HW399" s="177"/>
      <c r="HX399" s="177"/>
      <c r="HZ399" s="177"/>
      <c r="IA399" s="177"/>
      <c r="IB399" s="177"/>
      <c r="IC399" s="177"/>
      <c r="ID399" s="177"/>
      <c r="IE399" s="177"/>
      <c r="IF399" s="177"/>
      <c r="IH399" s="177"/>
      <c r="II399" s="177"/>
      <c r="IJ399" s="177"/>
      <c r="IK399" s="177"/>
      <c r="IL399" s="177"/>
      <c r="IM399" s="177"/>
      <c r="IN399" s="177"/>
      <c r="IP399" s="177"/>
      <c r="IQ399" s="177"/>
      <c r="IR399" s="177"/>
      <c r="IS399" s="177"/>
      <c r="IT399" s="177"/>
      <c r="IU399" s="177"/>
      <c r="IV399" s="177"/>
    </row>
    <row r="400" spans="1:256" x14ac:dyDescent="0.25">
      <c r="A400" s="174">
        <v>9269</v>
      </c>
      <c r="B400" s="177" t="s">
        <v>2633</v>
      </c>
      <c r="C400" s="177">
        <v>-2534.7800000000002</v>
      </c>
      <c r="D400" s="177">
        <v>0</v>
      </c>
      <c r="E400" s="177">
        <v>-6.3</v>
      </c>
      <c r="F400" s="177">
        <v>-6.3</v>
      </c>
      <c r="G400" s="177">
        <v>0</v>
      </c>
      <c r="H400" s="175">
        <v>-2541.08</v>
      </c>
      <c r="J400" s="177" t="s">
        <v>957</v>
      </c>
      <c r="K400" s="177"/>
      <c r="L400" s="177"/>
      <c r="M400" s="177"/>
      <c r="N400" s="177"/>
      <c r="O400" s="177"/>
      <c r="P400" s="177"/>
      <c r="R400" s="177"/>
      <c r="S400" s="177"/>
      <c r="T400" s="177"/>
      <c r="U400" s="177"/>
      <c r="V400" s="177"/>
      <c r="W400" s="177"/>
      <c r="X400" s="177"/>
      <c r="Z400" s="177"/>
      <c r="AA400" s="177"/>
      <c r="AB400" s="177"/>
      <c r="AC400" s="177"/>
      <c r="AD400" s="177"/>
      <c r="AE400" s="177"/>
      <c r="AF400" s="177"/>
      <c r="AH400" s="177"/>
      <c r="AI400" s="177"/>
      <c r="AJ400" s="177"/>
      <c r="AK400" s="177"/>
      <c r="AL400" s="177"/>
      <c r="AM400" s="177"/>
      <c r="AN400" s="177"/>
      <c r="AP400" s="177"/>
      <c r="AQ400" s="177"/>
      <c r="AR400" s="177"/>
      <c r="AS400" s="177"/>
      <c r="AT400" s="177"/>
      <c r="AU400" s="177"/>
      <c r="AV400" s="177"/>
      <c r="AX400" s="177"/>
      <c r="AY400" s="177"/>
      <c r="AZ400" s="177"/>
      <c r="BA400" s="177"/>
      <c r="BB400" s="177"/>
      <c r="BC400" s="177"/>
      <c r="BD400" s="177"/>
      <c r="BF400" s="177"/>
      <c r="BG400" s="177"/>
      <c r="BH400" s="177"/>
      <c r="BI400" s="177"/>
      <c r="BJ400" s="177"/>
      <c r="BK400" s="177"/>
      <c r="BL400" s="177"/>
      <c r="BN400" s="177"/>
      <c r="BO400" s="177"/>
      <c r="BP400" s="177"/>
      <c r="BQ400" s="177"/>
      <c r="BR400" s="177"/>
      <c r="BS400" s="177"/>
      <c r="BT400" s="177"/>
      <c r="BV400" s="177"/>
      <c r="BW400" s="177"/>
      <c r="BX400" s="177"/>
      <c r="BY400" s="177"/>
      <c r="BZ400" s="177"/>
      <c r="CA400" s="177"/>
      <c r="CB400" s="177"/>
      <c r="CD400" s="177"/>
      <c r="CE400" s="177"/>
      <c r="CF400" s="177"/>
      <c r="CG400" s="177"/>
      <c r="CH400" s="177"/>
      <c r="CI400" s="177"/>
      <c r="CJ400" s="177"/>
      <c r="CL400" s="177"/>
      <c r="CM400" s="177"/>
      <c r="CN400" s="177"/>
      <c r="CO400" s="177"/>
      <c r="CP400" s="177"/>
      <c r="CQ400" s="177"/>
      <c r="CR400" s="177"/>
      <c r="CT400" s="177"/>
      <c r="CU400" s="177"/>
      <c r="CV400" s="177"/>
      <c r="CW400" s="177"/>
      <c r="CX400" s="177"/>
      <c r="CY400" s="177"/>
      <c r="CZ400" s="177"/>
      <c r="DB400" s="177"/>
      <c r="DC400" s="177"/>
      <c r="DD400" s="177"/>
      <c r="DE400" s="177"/>
      <c r="DF400" s="177"/>
      <c r="DG400" s="177"/>
      <c r="DH400" s="177"/>
      <c r="DJ400" s="177"/>
      <c r="DK400" s="177"/>
      <c r="DL400" s="177"/>
      <c r="DM400" s="177"/>
      <c r="DN400" s="177"/>
      <c r="DO400" s="177"/>
      <c r="DP400" s="177"/>
      <c r="DR400" s="177"/>
      <c r="DS400" s="177"/>
      <c r="DT400" s="177"/>
      <c r="DU400" s="177"/>
      <c r="DV400" s="177"/>
      <c r="DW400" s="177"/>
      <c r="DX400" s="177"/>
      <c r="DZ400" s="177"/>
      <c r="EA400" s="177"/>
      <c r="EB400" s="177"/>
      <c r="EC400" s="177"/>
      <c r="ED400" s="177"/>
      <c r="EE400" s="177"/>
      <c r="EF400" s="177"/>
      <c r="EH400" s="177"/>
      <c r="EI400" s="177"/>
      <c r="EJ400" s="177"/>
      <c r="EK400" s="177"/>
      <c r="EL400" s="177"/>
      <c r="EM400" s="177"/>
      <c r="EN400" s="177"/>
      <c r="EP400" s="177"/>
      <c r="EQ400" s="177"/>
      <c r="ER400" s="177"/>
      <c r="ES400" s="177"/>
      <c r="ET400" s="177"/>
      <c r="EU400" s="177"/>
      <c r="EV400" s="177"/>
      <c r="EX400" s="177"/>
      <c r="EY400" s="177"/>
      <c r="EZ400" s="177"/>
      <c r="FA400" s="177"/>
      <c r="FB400" s="177"/>
      <c r="FC400" s="177"/>
      <c r="FD400" s="177"/>
      <c r="FF400" s="177"/>
      <c r="FG400" s="177"/>
      <c r="FH400" s="177"/>
      <c r="FI400" s="177"/>
      <c r="FJ400" s="177"/>
      <c r="FK400" s="177"/>
      <c r="FL400" s="177"/>
      <c r="FN400" s="177"/>
      <c r="FO400" s="177"/>
      <c r="FP400" s="177"/>
      <c r="FQ400" s="177"/>
      <c r="FR400" s="177"/>
      <c r="FS400" s="177"/>
      <c r="FT400" s="177"/>
      <c r="FV400" s="177"/>
      <c r="FW400" s="177"/>
      <c r="FX400" s="177"/>
      <c r="FY400" s="177"/>
      <c r="FZ400" s="177"/>
      <c r="GA400" s="177"/>
      <c r="GB400" s="177"/>
      <c r="GD400" s="177"/>
      <c r="GE400" s="177"/>
      <c r="GF400" s="177"/>
      <c r="GG400" s="177"/>
      <c r="GH400" s="177"/>
      <c r="GI400" s="177"/>
      <c r="GJ400" s="177"/>
      <c r="GL400" s="177"/>
      <c r="GM400" s="177"/>
      <c r="GN400" s="177"/>
      <c r="GO400" s="177"/>
      <c r="GP400" s="177"/>
      <c r="GQ400" s="177"/>
      <c r="GR400" s="177"/>
      <c r="GT400" s="177"/>
      <c r="GU400" s="177"/>
      <c r="GV400" s="177"/>
      <c r="GW400" s="177"/>
      <c r="GX400" s="177"/>
      <c r="GY400" s="177"/>
      <c r="GZ400" s="177"/>
      <c r="HB400" s="177"/>
      <c r="HC400" s="177"/>
      <c r="HD400" s="177"/>
      <c r="HE400" s="177"/>
      <c r="HF400" s="177"/>
      <c r="HG400" s="177"/>
      <c r="HH400" s="177"/>
      <c r="HJ400" s="177"/>
      <c r="HK400" s="177"/>
      <c r="HL400" s="177"/>
      <c r="HM400" s="177"/>
      <c r="HN400" s="177"/>
      <c r="HO400" s="177"/>
      <c r="HP400" s="177"/>
      <c r="HR400" s="177"/>
      <c r="HS400" s="177"/>
      <c r="HT400" s="177"/>
      <c r="HU400" s="177"/>
      <c r="HV400" s="177"/>
      <c r="HW400" s="177"/>
      <c r="HX400" s="177"/>
      <c r="HZ400" s="177"/>
      <c r="IA400" s="177"/>
      <c r="IB400" s="177"/>
      <c r="IC400" s="177"/>
      <c r="ID400" s="177"/>
      <c r="IE400" s="177"/>
      <c r="IF400" s="177"/>
      <c r="IH400" s="177"/>
      <c r="II400" s="177"/>
      <c r="IJ400" s="177"/>
      <c r="IK400" s="177"/>
      <c r="IL400" s="177"/>
      <c r="IM400" s="177"/>
      <c r="IN400" s="177"/>
      <c r="IP400" s="177"/>
      <c r="IQ400" s="177"/>
      <c r="IR400" s="177"/>
      <c r="IS400" s="177"/>
      <c r="IT400" s="177"/>
      <c r="IU400" s="177"/>
      <c r="IV400" s="177"/>
    </row>
    <row r="401" spans="1:256" x14ac:dyDescent="0.25">
      <c r="A401" s="174">
        <v>9289</v>
      </c>
      <c r="B401" s="177" t="s">
        <v>608</v>
      </c>
      <c r="C401" s="177">
        <v>-58518.33</v>
      </c>
      <c r="D401" s="177">
        <v>-4225.76</v>
      </c>
      <c r="E401" s="177">
        <v>-1564.33</v>
      </c>
      <c r="F401" s="177">
        <v>-5790.09</v>
      </c>
      <c r="G401" s="177">
        <v>0</v>
      </c>
      <c r="H401" s="175">
        <v>-64308.42</v>
      </c>
      <c r="J401" s="177" t="s">
        <v>957</v>
      </c>
      <c r="K401" s="177"/>
      <c r="L401" s="177"/>
      <c r="M401" s="177"/>
      <c r="N401" s="177"/>
      <c r="O401" s="177"/>
      <c r="P401" s="177"/>
      <c r="R401" s="177"/>
      <c r="S401" s="177"/>
      <c r="T401" s="177"/>
      <c r="U401" s="177"/>
      <c r="V401" s="177"/>
      <c r="W401" s="177"/>
      <c r="X401" s="177"/>
      <c r="Z401" s="177"/>
      <c r="AA401" s="177"/>
      <c r="AB401" s="177"/>
      <c r="AC401" s="177"/>
      <c r="AD401" s="177"/>
      <c r="AE401" s="177"/>
      <c r="AF401" s="177"/>
      <c r="AH401" s="177"/>
      <c r="AI401" s="177"/>
      <c r="AJ401" s="177"/>
      <c r="AK401" s="177"/>
      <c r="AL401" s="177"/>
      <c r="AM401" s="177"/>
      <c r="AN401" s="177"/>
      <c r="AP401" s="177"/>
      <c r="AQ401" s="177"/>
      <c r="AR401" s="177"/>
      <c r="AS401" s="177"/>
      <c r="AT401" s="177"/>
      <c r="AU401" s="177"/>
      <c r="AV401" s="177"/>
      <c r="AX401" s="177"/>
      <c r="AY401" s="177"/>
      <c r="AZ401" s="177"/>
      <c r="BA401" s="177"/>
      <c r="BB401" s="177"/>
      <c r="BC401" s="177"/>
      <c r="BD401" s="177"/>
      <c r="BF401" s="177"/>
      <c r="BG401" s="177"/>
      <c r="BH401" s="177"/>
      <c r="BI401" s="177"/>
      <c r="BJ401" s="177"/>
      <c r="BK401" s="177"/>
      <c r="BL401" s="177"/>
      <c r="BN401" s="177"/>
      <c r="BO401" s="177"/>
      <c r="BP401" s="177"/>
      <c r="BQ401" s="177"/>
      <c r="BR401" s="177"/>
      <c r="BS401" s="177"/>
      <c r="BT401" s="177"/>
      <c r="BV401" s="177"/>
      <c r="BW401" s="177"/>
      <c r="BX401" s="177"/>
      <c r="BY401" s="177"/>
      <c r="BZ401" s="177"/>
      <c r="CA401" s="177"/>
      <c r="CB401" s="177"/>
      <c r="CD401" s="177"/>
      <c r="CE401" s="177"/>
      <c r="CF401" s="177"/>
      <c r="CG401" s="177"/>
      <c r="CH401" s="177"/>
      <c r="CI401" s="177"/>
      <c r="CJ401" s="177"/>
      <c r="CL401" s="177"/>
      <c r="CM401" s="177"/>
      <c r="CN401" s="177"/>
      <c r="CO401" s="177"/>
      <c r="CP401" s="177"/>
      <c r="CQ401" s="177"/>
      <c r="CR401" s="177"/>
      <c r="CT401" s="177"/>
      <c r="CU401" s="177"/>
      <c r="CV401" s="177"/>
      <c r="CW401" s="177"/>
      <c r="CX401" s="177"/>
      <c r="CY401" s="177"/>
      <c r="CZ401" s="177"/>
      <c r="DB401" s="177"/>
      <c r="DC401" s="177"/>
      <c r="DD401" s="177"/>
      <c r="DE401" s="177"/>
      <c r="DF401" s="177"/>
      <c r="DG401" s="177"/>
      <c r="DH401" s="177"/>
      <c r="DJ401" s="177"/>
      <c r="DK401" s="177"/>
      <c r="DL401" s="177"/>
      <c r="DM401" s="177"/>
      <c r="DN401" s="177"/>
      <c r="DO401" s="177"/>
      <c r="DP401" s="177"/>
      <c r="DR401" s="177"/>
      <c r="DS401" s="177"/>
      <c r="DT401" s="177"/>
      <c r="DU401" s="177"/>
      <c r="DV401" s="177"/>
      <c r="DW401" s="177"/>
      <c r="DX401" s="177"/>
      <c r="DZ401" s="177"/>
      <c r="EA401" s="177"/>
      <c r="EB401" s="177"/>
      <c r="EC401" s="177"/>
      <c r="ED401" s="177"/>
      <c r="EE401" s="177"/>
      <c r="EF401" s="177"/>
      <c r="EH401" s="177"/>
      <c r="EI401" s="177"/>
      <c r="EJ401" s="177"/>
      <c r="EK401" s="177"/>
      <c r="EL401" s="177"/>
      <c r="EM401" s="177"/>
      <c r="EN401" s="177"/>
      <c r="EP401" s="177"/>
      <c r="EQ401" s="177"/>
      <c r="ER401" s="177"/>
      <c r="ES401" s="177"/>
      <c r="ET401" s="177"/>
      <c r="EU401" s="177"/>
      <c r="EV401" s="177"/>
      <c r="EX401" s="177"/>
      <c r="EY401" s="177"/>
      <c r="EZ401" s="177"/>
      <c r="FA401" s="177"/>
      <c r="FB401" s="177"/>
      <c r="FC401" s="177"/>
      <c r="FD401" s="177"/>
      <c r="FF401" s="177"/>
      <c r="FG401" s="177"/>
      <c r="FH401" s="177"/>
      <c r="FI401" s="177"/>
      <c r="FJ401" s="177"/>
      <c r="FK401" s="177"/>
      <c r="FL401" s="177"/>
      <c r="FN401" s="177"/>
      <c r="FO401" s="177"/>
      <c r="FP401" s="177"/>
      <c r="FQ401" s="177"/>
      <c r="FR401" s="177"/>
      <c r="FS401" s="177"/>
      <c r="FT401" s="177"/>
      <c r="FV401" s="177"/>
      <c r="FW401" s="177"/>
      <c r="FX401" s="177"/>
      <c r="FY401" s="177"/>
      <c r="FZ401" s="177"/>
      <c r="GA401" s="177"/>
      <c r="GB401" s="177"/>
      <c r="GD401" s="177"/>
      <c r="GE401" s="177"/>
      <c r="GF401" s="177"/>
      <c r="GG401" s="177"/>
      <c r="GH401" s="177"/>
      <c r="GI401" s="177"/>
      <c r="GJ401" s="177"/>
      <c r="GL401" s="177"/>
      <c r="GM401" s="177"/>
      <c r="GN401" s="177"/>
      <c r="GO401" s="177"/>
      <c r="GP401" s="177"/>
      <c r="GQ401" s="177"/>
      <c r="GR401" s="177"/>
      <c r="GT401" s="177"/>
      <c r="GU401" s="177"/>
      <c r="GV401" s="177"/>
      <c r="GW401" s="177"/>
      <c r="GX401" s="177"/>
      <c r="GY401" s="177"/>
      <c r="GZ401" s="177"/>
      <c r="HB401" s="177"/>
      <c r="HC401" s="177"/>
      <c r="HD401" s="177"/>
      <c r="HE401" s="177"/>
      <c r="HF401" s="177"/>
      <c r="HG401" s="177"/>
      <c r="HH401" s="177"/>
      <c r="HJ401" s="177"/>
      <c r="HK401" s="177"/>
      <c r="HL401" s="177"/>
      <c r="HM401" s="177"/>
      <c r="HN401" s="177"/>
      <c r="HO401" s="177"/>
      <c r="HP401" s="177"/>
      <c r="HR401" s="177"/>
      <c r="HS401" s="177"/>
      <c r="HT401" s="177"/>
      <c r="HU401" s="177"/>
      <c r="HV401" s="177"/>
      <c r="HW401" s="177"/>
      <c r="HX401" s="177"/>
      <c r="HZ401" s="177"/>
      <c r="IA401" s="177"/>
      <c r="IB401" s="177"/>
      <c r="IC401" s="177"/>
      <c r="ID401" s="177"/>
      <c r="IE401" s="177"/>
      <c r="IF401" s="177"/>
      <c r="IH401" s="177"/>
      <c r="II401" s="177"/>
      <c r="IJ401" s="177"/>
      <c r="IK401" s="177"/>
      <c r="IL401" s="177"/>
      <c r="IM401" s="177"/>
      <c r="IN401" s="177"/>
      <c r="IP401" s="177"/>
      <c r="IQ401" s="177"/>
      <c r="IR401" s="177"/>
      <c r="IS401" s="177"/>
      <c r="IT401" s="177"/>
      <c r="IU401" s="177"/>
      <c r="IV401" s="177"/>
    </row>
    <row r="402" spans="1:256" x14ac:dyDescent="0.25">
      <c r="A402" s="174">
        <v>9339</v>
      </c>
      <c r="B402" s="177" t="s">
        <v>610</v>
      </c>
      <c r="C402" s="177">
        <v>-167122.26999999999</v>
      </c>
      <c r="D402" s="177">
        <v>0</v>
      </c>
      <c r="E402" s="177">
        <v>-18438.490000000002</v>
      </c>
      <c r="F402" s="177">
        <v>-18438.490000000002</v>
      </c>
      <c r="G402" s="177">
        <v>0</v>
      </c>
      <c r="H402" s="175">
        <v>-185560.76</v>
      </c>
      <c r="J402" s="177" t="s">
        <v>957</v>
      </c>
      <c r="K402" s="177"/>
      <c r="L402" s="177"/>
      <c r="M402" s="177"/>
      <c r="N402" s="177"/>
      <c r="O402" s="177"/>
      <c r="P402" s="177"/>
      <c r="R402" s="177"/>
      <c r="S402" s="177"/>
      <c r="T402" s="177"/>
      <c r="U402" s="177"/>
      <c r="V402" s="177"/>
      <c r="W402" s="177"/>
      <c r="X402" s="177"/>
      <c r="Z402" s="177"/>
      <c r="AA402" s="177"/>
      <c r="AB402" s="177"/>
      <c r="AC402" s="177"/>
      <c r="AD402" s="177"/>
      <c r="AE402" s="177"/>
      <c r="AF402" s="177"/>
      <c r="AH402" s="177"/>
      <c r="AI402" s="177"/>
      <c r="AJ402" s="177"/>
      <c r="AK402" s="177"/>
      <c r="AL402" s="177"/>
      <c r="AM402" s="177"/>
      <c r="AN402" s="177"/>
      <c r="AP402" s="177"/>
      <c r="AQ402" s="177"/>
      <c r="AR402" s="177"/>
      <c r="AS402" s="177"/>
      <c r="AT402" s="177"/>
      <c r="AU402" s="177"/>
      <c r="AV402" s="177"/>
      <c r="AX402" s="177"/>
      <c r="AY402" s="177"/>
      <c r="AZ402" s="177"/>
      <c r="BA402" s="177"/>
      <c r="BB402" s="177"/>
      <c r="BC402" s="177"/>
      <c r="BD402" s="177"/>
      <c r="BF402" s="177"/>
      <c r="BG402" s="177"/>
      <c r="BH402" s="177"/>
      <c r="BI402" s="177"/>
      <c r="BJ402" s="177"/>
      <c r="BK402" s="177"/>
      <c r="BL402" s="177"/>
      <c r="BN402" s="177"/>
      <c r="BO402" s="177"/>
      <c r="BP402" s="177"/>
      <c r="BQ402" s="177"/>
      <c r="BR402" s="177"/>
      <c r="BS402" s="177"/>
      <c r="BT402" s="177"/>
      <c r="BV402" s="177"/>
      <c r="BW402" s="177"/>
      <c r="BX402" s="177"/>
      <c r="BY402" s="177"/>
      <c r="BZ402" s="177"/>
      <c r="CA402" s="177"/>
      <c r="CB402" s="177"/>
      <c r="CD402" s="177"/>
      <c r="CE402" s="177"/>
      <c r="CF402" s="177"/>
      <c r="CG402" s="177"/>
      <c r="CH402" s="177"/>
      <c r="CI402" s="177"/>
      <c r="CJ402" s="177"/>
      <c r="CL402" s="177"/>
      <c r="CM402" s="177"/>
      <c r="CN402" s="177"/>
      <c r="CO402" s="177"/>
      <c r="CP402" s="177"/>
      <c r="CQ402" s="177"/>
      <c r="CR402" s="177"/>
      <c r="CT402" s="177"/>
      <c r="CU402" s="177"/>
      <c r="CV402" s="177"/>
      <c r="CW402" s="177"/>
      <c r="CX402" s="177"/>
      <c r="CY402" s="177"/>
      <c r="CZ402" s="177"/>
      <c r="DB402" s="177"/>
      <c r="DC402" s="177"/>
      <c r="DD402" s="177"/>
      <c r="DE402" s="177"/>
      <c r="DF402" s="177"/>
      <c r="DG402" s="177"/>
      <c r="DH402" s="177"/>
      <c r="DJ402" s="177"/>
      <c r="DK402" s="177"/>
      <c r="DL402" s="177"/>
      <c r="DM402" s="177"/>
      <c r="DN402" s="177"/>
      <c r="DO402" s="177"/>
      <c r="DP402" s="177"/>
      <c r="DR402" s="177"/>
      <c r="DS402" s="177"/>
      <c r="DT402" s="177"/>
      <c r="DU402" s="177"/>
      <c r="DV402" s="177"/>
      <c r="DW402" s="177"/>
      <c r="DX402" s="177"/>
      <c r="DZ402" s="177"/>
      <c r="EA402" s="177"/>
      <c r="EB402" s="177"/>
      <c r="EC402" s="177"/>
      <c r="ED402" s="177"/>
      <c r="EE402" s="177"/>
      <c r="EF402" s="177"/>
      <c r="EH402" s="177"/>
      <c r="EI402" s="177"/>
      <c r="EJ402" s="177"/>
      <c r="EK402" s="177"/>
      <c r="EL402" s="177"/>
      <c r="EM402" s="177"/>
      <c r="EN402" s="177"/>
      <c r="EP402" s="177"/>
      <c r="EQ402" s="177"/>
      <c r="ER402" s="177"/>
      <c r="ES402" s="177"/>
      <c r="ET402" s="177"/>
      <c r="EU402" s="177"/>
      <c r="EV402" s="177"/>
      <c r="EX402" s="177"/>
      <c r="EY402" s="177"/>
      <c r="EZ402" s="177"/>
      <c r="FA402" s="177"/>
      <c r="FB402" s="177"/>
      <c r="FC402" s="177"/>
      <c r="FD402" s="177"/>
      <c r="FF402" s="177"/>
      <c r="FG402" s="177"/>
      <c r="FH402" s="177"/>
      <c r="FI402" s="177"/>
      <c r="FJ402" s="177"/>
      <c r="FK402" s="177"/>
      <c r="FL402" s="177"/>
      <c r="FN402" s="177"/>
      <c r="FO402" s="177"/>
      <c r="FP402" s="177"/>
      <c r="FQ402" s="177"/>
      <c r="FR402" s="177"/>
      <c r="FS402" s="177"/>
      <c r="FT402" s="177"/>
      <c r="FV402" s="177"/>
      <c r="FW402" s="177"/>
      <c r="FX402" s="177"/>
      <c r="FY402" s="177"/>
      <c r="FZ402" s="177"/>
      <c r="GA402" s="177"/>
      <c r="GB402" s="177"/>
      <c r="GD402" s="177"/>
      <c r="GE402" s="177"/>
      <c r="GF402" s="177"/>
      <c r="GG402" s="177"/>
      <c r="GH402" s="177"/>
      <c r="GI402" s="177"/>
      <c r="GJ402" s="177"/>
      <c r="GL402" s="177"/>
      <c r="GM402" s="177"/>
      <c r="GN402" s="177"/>
      <c r="GO402" s="177"/>
      <c r="GP402" s="177"/>
      <c r="GQ402" s="177"/>
      <c r="GR402" s="177"/>
      <c r="GT402" s="177"/>
      <c r="GU402" s="177"/>
      <c r="GV402" s="177"/>
      <c r="GW402" s="177"/>
      <c r="GX402" s="177"/>
      <c r="GY402" s="177"/>
      <c r="GZ402" s="177"/>
      <c r="HB402" s="177"/>
      <c r="HC402" s="177"/>
      <c r="HD402" s="177"/>
      <c r="HE402" s="177"/>
      <c r="HF402" s="177"/>
      <c r="HG402" s="177"/>
      <c r="HH402" s="177"/>
      <c r="HJ402" s="177"/>
      <c r="HK402" s="177"/>
      <c r="HL402" s="177"/>
      <c r="HM402" s="177"/>
      <c r="HN402" s="177"/>
      <c r="HO402" s="177"/>
      <c r="HP402" s="177"/>
      <c r="HR402" s="177"/>
      <c r="HS402" s="177"/>
      <c r="HT402" s="177"/>
      <c r="HU402" s="177"/>
      <c r="HV402" s="177"/>
      <c r="HW402" s="177"/>
      <c r="HX402" s="177"/>
      <c r="HZ402" s="177"/>
      <c r="IA402" s="177"/>
      <c r="IB402" s="177"/>
      <c r="IC402" s="177"/>
      <c r="ID402" s="177"/>
      <c r="IE402" s="177"/>
      <c r="IF402" s="177"/>
      <c r="IH402" s="177"/>
      <c r="II402" s="177"/>
      <c r="IJ402" s="177"/>
      <c r="IK402" s="177"/>
      <c r="IL402" s="177"/>
      <c r="IM402" s="177"/>
      <c r="IN402" s="177"/>
      <c r="IP402" s="177"/>
      <c r="IQ402" s="177"/>
      <c r="IR402" s="177"/>
      <c r="IS402" s="177"/>
      <c r="IT402" s="177"/>
      <c r="IU402" s="177"/>
      <c r="IV402" s="177"/>
    </row>
    <row r="403" spans="1:256" x14ac:dyDescent="0.25">
      <c r="A403" s="174">
        <v>9379</v>
      </c>
      <c r="B403" s="177" t="s">
        <v>612</v>
      </c>
      <c r="C403" s="177">
        <v>-178938.51</v>
      </c>
      <c r="D403" s="177">
        <v>0</v>
      </c>
      <c r="E403" s="177">
        <v>-9413.66</v>
      </c>
      <c r="F403" s="177">
        <v>-9413.66</v>
      </c>
      <c r="G403" s="177">
        <v>15.91</v>
      </c>
      <c r="H403" s="175">
        <v>-188336.26</v>
      </c>
      <c r="J403" s="177" t="s">
        <v>957</v>
      </c>
      <c r="K403" s="177"/>
      <c r="L403" s="177"/>
      <c r="M403" s="177"/>
      <c r="N403" s="177"/>
      <c r="O403" s="177"/>
      <c r="P403" s="177"/>
      <c r="R403" s="177"/>
      <c r="S403" s="177"/>
      <c r="T403" s="177"/>
      <c r="U403" s="177"/>
      <c r="V403" s="177"/>
      <c r="W403" s="177"/>
      <c r="X403" s="177"/>
      <c r="Z403" s="177"/>
      <c r="AA403" s="177"/>
      <c r="AB403" s="177"/>
      <c r="AC403" s="177"/>
      <c r="AD403" s="177"/>
      <c r="AE403" s="177"/>
      <c r="AF403" s="177"/>
      <c r="AH403" s="177"/>
      <c r="AI403" s="177"/>
      <c r="AJ403" s="177"/>
      <c r="AK403" s="177"/>
      <c r="AL403" s="177"/>
      <c r="AM403" s="177"/>
      <c r="AN403" s="177"/>
      <c r="AP403" s="177"/>
      <c r="AQ403" s="177"/>
      <c r="AR403" s="177"/>
      <c r="AS403" s="177"/>
      <c r="AT403" s="177"/>
      <c r="AU403" s="177"/>
      <c r="AV403" s="177"/>
      <c r="AX403" s="177"/>
      <c r="AY403" s="177"/>
      <c r="AZ403" s="177"/>
      <c r="BA403" s="177"/>
      <c r="BB403" s="177"/>
      <c r="BC403" s="177"/>
      <c r="BD403" s="177"/>
      <c r="BF403" s="177"/>
      <c r="BG403" s="177"/>
      <c r="BH403" s="177"/>
      <c r="BI403" s="177"/>
      <c r="BJ403" s="177"/>
      <c r="BK403" s="177"/>
      <c r="BL403" s="177"/>
      <c r="BN403" s="177"/>
      <c r="BO403" s="177"/>
      <c r="BP403" s="177"/>
      <c r="BQ403" s="177"/>
      <c r="BR403" s="177"/>
      <c r="BS403" s="177"/>
      <c r="BT403" s="177"/>
      <c r="BV403" s="177"/>
      <c r="BW403" s="177"/>
      <c r="BX403" s="177"/>
      <c r="BY403" s="177"/>
      <c r="BZ403" s="177"/>
      <c r="CA403" s="177"/>
      <c r="CB403" s="177"/>
      <c r="CD403" s="177"/>
      <c r="CE403" s="177"/>
      <c r="CF403" s="177"/>
      <c r="CG403" s="177"/>
      <c r="CH403" s="177"/>
      <c r="CI403" s="177"/>
      <c r="CJ403" s="177"/>
      <c r="CL403" s="177"/>
      <c r="CM403" s="177"/>
      <c r="CN403" s="177"/>
      <c r="CO403" s="177"/>
      <c r="CP403" s="177"/>
      <c r="CQ403" s="177"/>
      <c r="CR403" s="177"/>
      <c r="CT403" s="177"/>
      <c r="CU403" s="177"/>
      <c r="CV403" s="177"/>
      <c r="CW403" s="177"/>
      <c r="CX403" s="177"/>
      <c r="CY403" s="177"/>
      <c r="CZ403" s="177"/>
      <c r="DB403" s="177"/>
      <c r="DC403" s="177"/>
      <c r="DD403" s="177"/>
      <c r="DE403" s="177"/>
      <c r="DF403" s="177"/>
      <c r="DG403" s="177"/>
      <c r="DH403" s="177"/>
      <c r="DJ403" s="177"/>
      <c r="DK403" s="177"/>
      <c r="DL403" s="177"/>
      <c r="DM403" s="177"/>
      <c r="DN403" s="177"/>
      <c r="DO403" s="177"/>
      <c r="DP403" s="177"/>
      <c r="DR403" s="177"/>
      <c r="DS403" s="177"/>
      <c r="DT403" s="177"/>
      <c r="DU403" s="177"/>
      <c r="DV403" s="177"/>
      <c r="DW403" s="177"/>
      <c r="DX403" s="177"/>
      <c r="DZ403" s="177"/>
      <c r="EA403" s="177"/>
      <c r="EB403" s="177"/>
      <c r="EC403" s="177"/>
      <c r="ED403" s="177"/>
      <c r="EE403" s="177"/>
      <c r="EF403" s="177"/>
      <c r="EH403" s="177"/>
      <c r="EI403" s="177"/>
      <c r="EJ403" s="177"/>
      <c r="EK403" s="177"/>
      <c r="EL403" s="177"/>
      <c r="EM403" s="177"/>
      <c r="EN403" s="177"/>
      <c r="EP403" s="177"/>
      <c r="EQ403" s="177"/>
      <c r="ER403" s="177"/>
      <c r="ES403" s="177"/>
      <c r="ET403" s="177"/>
      <c r="EU403" s="177"/>
      <c r="EV403" s="177"/>
      <c r="EX403" s="177"/>
      <c r="EY403" s="177"/>
      <c r="EZ403" s="177"/>
      <c r="FA403" s="177"/>
      <c r="FB403" s="177"/>
      <c r="FC403" s="177"/>
      <c r="FD403" s="177"/>
      <c r="FF403" s="177"/>
      <c r="FG403" s="177"/>
      <c r="FH403" s="177"/>
      <c r="FI403" s="177"/>
      <c r="FJ403" s="177"/>
      <c r="FK403" s="177"/>
      <c r="FL403" s="177"/>
      <c r="FN403" s="177"/>
      <c r="FO403" s="177"/>
      <c r="FP403" s="177"/>
      <c r="FQ403" s="177"/>
      <c r="FR403" s="177"/>
      <c r="FS403" s="177"/>
      <c r="FT403" s="177"/>
      <c r="FV403" s="177"/>
      <c r="FW403" s="177"/>
      <c r="FX403" s="177"/>
      <c r="FY403" s="177"/>
      <c r="FZ403" s="177"/>
      <c r="GA403" s="177"/>
      <c r="GB403" s="177"/>
      <c r="GD403" s="177"/>
      <c r="GE403" s="177"/>
      <c r="GF403" s="177"/>
      <c r="GG403" s="177"/>
      <c r="GH403" s="177"/>
      <c r="GI403" s="177"/>
      <c r="GJ403" s="177"/>
      <c r="GL403" s="177"/>
      <c r="GM403" s="177"/>
      <c r="GN403" s="177"/>
      <c r="GO403" s="177"/>
      <c r="GP403" s="177"/>
      <c r="GQ403" s="177"/>
      <c r="GR403" s="177"/>
      <c r="GT403" s="177"/>
      <c r="GU403" s="177"/>
      <c r="GV403" s="177"/>
      <c r="GW403" s="177"/>
      <c r="GX403" s="177"/>
      <c r="GY403" s="177"/>
      <c r="GZ403" s="177"/>
      <c r="HB403" s="177"/>
      <c r="HC403" s="177"/>
      <c r="HD403" s="177"/>
      <c r="HE403" s="177"/>
      <c r="HF403" s="177"/>
      <c r="HG403" s="177"/>
      <c r="HH403" s="177"/>
      <c r="HJ403" s="177"/>
      <c r="HK403" s="177"/>
      <c r="HL403" s="177"/>
      <c r="HM403" s="177"/>
      <c r="HN403" s="177"/>
      <c r="HO403" s="177"/>
      <c r="HP403" s="177"/>
      <c r="HR403" s="177"/>
      <c r="HS403" s="177"/>
      <c r="HT403" s="177"/>
      <c r="HU403" s="177"/>
      <c r="HV403" s="177"/>
      <c r="HW403" s="177"/>
      <c r="HX403" s="177"/>
      <c r="HZ403" s="177"/>
      <c r="IA403" s="177"/>
      <c r="IB403" s="177"/>
      <c r="IC403" s="177"/>
      <c r="ID403" s="177"/>
      <c r="IE403" s="177"/>
      <c r="IF403" s="177"/>
      <c r="IH403" s="177"/>
      <c r="II403" s="177"/>
      <c r="IJ403" s="177"/>
      <c r="IK403" s="177"/>
      <c r="IL403" s="177"/>
      <c r="IM403" s="177"/>
      <c r="IN403" s="177"/>
      <c r="IP403" s="177"/>
      <c r="IQ403" s="177"/>
      <c r="IR403" s="177"/>
      <c r="IS403" s="177"/>
      <c r="IT403" s="177"/>
      <c r="IU403" s="177"/>
      <c r="IV403" s="177"/>
    </row>
    <row r="404" spans="1:256" x14ac:dyDescent="0.25">
      <c r="A404" s="174">
        <v>9382</v>
      </c>
      <c r="B404" s="177" t="s">
        <v>2634</v>
      </c>
      <c r="C404" s="177">
        <v>-2882.57</v>
      </c>
      <c r="D404" s="177">
        <v>0</v>
      </c>
      <c r="E404" s="177">
        <v>-7.18</v>
      </c>
      <c r="F404" s="177">
        <v>-7.18</v>
      </c>
      <c r="G404" s="177">
        <v>0</v>
      </c>
      <c r="H404" s="175">
        <v>-2889.75</v>
      </c>
      <c r="J404" s="177" t="s">
        <v>957</v>
      </c>
      <c r="K404" s="177"/>
      <c r="L404" s="177"/>
      <c r="M404" s="177"/>
      <c r="N404" s="177"/>
      <c r="O404" s="177"/>
      <c r="P404" s="177"/>
      <c r="R404" s="177"/>
      <c r="S404" s="177"/>
      <c r="T404" s="177"/>
      <c r="U404" s="177"/>
      <c r="V404" s="177"/>
      <c r="W404" s="177"/>
      <c r="X404" s="177"/>
      <c r="Z404" s="177"/>
      <c r="AA404" s="177"/>
      <c r="AB404" s="177"/>
      <c r="AC404" s="177"/>
      <c r="AD404" s="177"/>
      <c r="AE404" s="177"/>
      <c r="AF404" s="177"/>
      <c r="AH404" s="177"/>
      <c r="AI404" s="177"/>
      <c r="AJ404" s="177"/>
      <c r="AK404" s="177"/>
      <c r="AL404" s="177"/>
      <c r="AM404" s="177"/>
      <c r="AN404" s="177"/>
      <c r="AP404" s="177"/>
      <c r="AQ404" s="177"/>
      <c r="AR404" s="177"/>
      <c r="AS404" s="177"/>
      <c r="AT404" s="177"/>
      <c r="AU404" s="177"/>
      <c r="AV404" s="177"/>
      <c r="AX404" s="177"/>
      <c r="AY404" s="177"/>
      <c r="AZ404" s="177"/>
      <c r="BA404" s="177"/>
      <c r="BB404" s="177"/>
      <c r="BC404" s="177"/>
      <c r="BD404" s="177"/>
      <c r="BF404" s="177"/>
      <c r="BG404" s="177"/>
      <c r="BH404" s="177"/>
      <c r="BI404" s="177"/>
      <c r="BJ404" s="177"/>
      <c r="BK404" s="177"/>
      <c r="BL404" s="177"/>
      <c r="BN404" s="177"/>
      <c r="BO404" s="177"/>
      <c r="BP404" s="177"/>
      <c r="BQ404" s="177"/>
      <c r="BR404" s="177"/>
      <c r="BS404" s="177"/>
      <c r="BT404" s="177"/>
      <c r="BV404" s="177"/>
      <c r="BW404" s="177"/>
      <c r="BX404" s="177"/>
      <c r="BY404" s="177"/>
      <c r="BZ404" s="177"/>
      <c r="CA404" s="177"/>
      <c r="CB404" s="177"/>
      <c r="CD404" s="177"/>
      <c r="CE404" s="177"/>
      <c r="CF404" s="177"/>
      <c r="CG404" s="177"/>
      <c r="CH404" s="177"/>
      <c r="CI404" s="177"/>
      <c r="CJ404" s="177"/>
      <c r="CL404" s="177"/>
      <c r="CM404" s="177"/>
      <c r="CN404" s="177"/>
      <c r="CO404" s="177"/>
      <c r="CP404" s="177"/>
      <c r="CQ404" s="177"/>
      <c r="CR404" s="177"/>
      <c r="CT404" s="177"/>
      <c r="CU404" s="177"/>
      <c r="CV404" s="177"/>
      <c r="CW404" s="177"/>
      <c r="CX404" s="177"/>
      <c r="CY404" s="177"/>
      <c r="CZ404" s="177"/>
      <c r="DB404" s="177"/>
      <c r="DC404" s="177"/>
      <c r="DD404" s="177"/>
      <c r="DE404" s="177"/>
      <c r="DF404" s="177"/>
      <c r="DG404" s="177"/>
      <c r="DH404" s="177"/>
      <c r="DJ404" s="177"/>
      <c r="DK404" s="177"/>
      <c r="DL404" s="177"/>
      <c r="DM404" s="177"/>
      <c r="DN404" s="177"/>
      <c r="DO404" s="177"/>
      <c r="DP404" s="177"/>
      <c r="DR404" s="177"/>
      <c r="DS404" s="177"/>
      <c r="DT404" s="177"/>
      <c r="DU404" s="177"/>
      <c r="DV404" s="177"/>
      <c r="DW404" s="177"/>
      <c r="DX404" s="177"/>
      <c r="DZ404" s="177"/>
      <c r="EA404" s="177"/>
      <c r="EB404" s="177"/>
      <c r="EC404" s="177"/>
      <c r="ED404" s="177"/>
      <c r="EE404" s="177"/>
      <c r="EF404" s="177"/>
      <c r="EH404" s="177"/>
      <c r="EI404" s="177"/>
      <c r="EJ404" s="177"/>
      <c r="EK404" s="177"/>
      <c r="EL404" s="177"/>
      <c r="EM404" s="177"/>
      <c r="EN404" s="177"/>
      <c r="EP404" s="177"/>
      <c r="EQ404" s="177"/>
      <c r="ER404" s="177"/>
      <c r="ES404" s="177"/>
      <c r="ET404" s="177"/>
      <c r="EU404" s="177"/>
      <c r="EV404" s="177"/>
      <c r="EX404" s="177"/>
      <c r="EY404" s="177"/>
      <c r="EZ404" s="177"/>
      <c r="FA404" s="177"/>
      <c r="FB404" s="177"/>
      <c r="FC404" s="177"/>
      <c r="FD404" s="177"/>
      <c r="FF404" s="177"/>
      <c r="FG404" s="177"/>
      <c r="FH404" s="177"/>
      <c r="FI404" s="177"/>
      <c r="FJ404" s="177"/>
      <c r="FK404" s="177"/>
      <c r="FL404" s="177"/>
      <c r="FN404" s="177"/>
      <c r="FO404" s="177"/>
      <c r="FP404" s="177"/>
      <c r="FQ404" s="177"/>
      <c r="FR404" s="177"/>
      <c r="FS404" s="177"/>
      <c r="FT404" s="177"/>
      <c r="FV404" s="177"/>
      <c r="FW404" s="177"/>
      <c r="FX404" s="177"/>
      <c r="FY404" s="177"/>
      <c r="FZ404" s="177"/>
      <c r="GA404" s="177"/>
      <c r="GB404" s="177"/>
      <c r="GD404" s="177"/>
      <c r="GE404" s="177"/>
      <c r="GF404" s="177"/>
      <c r="GG404" s="177"/>
      <c r="GH404" s="177"/>
      <c r="GI404" s="177"/>
      <c r="GJ404" s="177"/>
      <c r="GL404" s="177"/>
      <c r="GM404" s="177"/>
      <c r="GN404" s="177"/>
      <c r="GO404" s="177"/>
      <c r="GP404" s="177"/>
      <c r="GQ404" s="177"/>
      <c r="GR404" s="177"/>
      <c r="GT404" s="177"/>
      <c r="GU404" s="177"/>
      <c r="GV404" s="177"/>
      <c r="GW404" s="177"/>
      <c r="GX404" s="177"/>
      <c r="GY404" s="177"/>
      <c r="GZ404" s="177"/>
      <c r="HB404" s="177"/>
      <c r="HC404" s="177"/>
      <c r="HD404" s="177"/>
      <c r="HE404" s="177"/>
      <c r="HF404" s="177"/>
      <c r="HG404" s="177"/>
      <c r="HH404" s="177"/>
      <c r="HJ404" s="177"/>
      <c r="HK404" s="177"/>
      <c r="HL404" s="177"/>
      <c r="HM404" s="177"/>
      <c r="HN404" s="177"/>
      <c r="HO404" s="177"/>
      <c r="HP404" s="177"/>
      <c r="HR404" s="177"/>
      <c r="HS404" s="177"/>
      <c r="HT404" s="177"/>
      <c r="HU404" s="177"/>
      <c r="HV404" s="177"/>
      <c r="HW404" s="177"/>
      <c r="HX404" s="177"/>
      <c r="HZ404" s="177"/>
      <c r="IA404" s="177"/>
      <c r="IB404" s="177"/>
      <c r="IC404" s="177"/>
      <c r="ID404" s="177"/>
      <c r="IE404" s="177"/>
      <c r="IF404" s="177"/>
      <c r="IH404" s="177"/>
      <c r="II404" s="177"/>
      <c r="IJ404" s="177"/>
      <c r="IK404" s="177"/>
      <c r="IL404" s="177"/>
      <c r="IM404" s="177"/>
      <c r="IN404" s="177"/>
      <c r="IP404" s="177"/>
      <c r="IQ404" s="177"/>
      <c r="IR404" s="177"/>
      <c r="IS404" s="177"/>
      <c r="IT404" s="177"/>
      <c r="IU404" s="177"/>
      <c r="IV404" s="177"/>
    </row>
    <row r="405" spans="1:256" x14ac:dyDescent="0.25">
      <c r="A405" s="174">
        <v>9429</v>
      </c>
      <c r="B405" s="177" t="s">
        <v>2635</v>
      </c>
      <c r="C405" s="177">
        <v>-682490.01</v>
      </c>
      <c r="D405" s="177">
        <v>0</v>
      </c>
      <c r="E405" s="177">
        <v>-68158.399999999994</v>
      </c>
      <c r="F405" s="177">
        <v>-68158.399999999994</v>
      </c>
      <c r="G405" s="177">
        <v>1074.4100000000001</v>
      </c>
      <c r="H405" s="175">
        <v>-749574</v>
      </c>
      <c r="J405" s="177" t="s">
        <v>957</v>
      </c>
      <c r="K405" s="177"/>
      <c r="L405" s="177"/>
      <c r="M405" s="177"/>
      <c r="N405" s="177"/>
      <c r="O405" s="177"/>
      <c r="P405" s="177"/>
      <c r="R405" s="177"/>
      <c r="S405" s="177"/>
      <c r="T405" s="177"/>
      <c r="U405" s="177"/>
      <c r="V405" s="177"/>
      <c r="W405" s="177"/>
      <c r="X405" s="177"/>
      <c r="Z405" s="177"/>
      <c r="AA405" s="177"/>
      <c r="AB405" s="177"/>
      <c r="AC405" s="177"/>
      <c r="AD405" s="177"/>
      <c r="AE405" s="177"/>
      <c r="AF405" s="177"/>
      <c r="AH405" s="177"/>
      <c r="AI405" s="177"/>
      <c r="AJ405" s="177"/>
      <c r="AK405" s="177"/>
      <c r="AL405" s="177"/>
      <c r="AM405" s="177"/>
      <c r="AN405" s="177"/>
      <c r="AP405" s="177"/>
      <c r="AQ405" s="177"/>
      <c r="AR405" s="177"/>
      <c r="AS405" s="177"/>
      <c r="AT405" s="177"/>
      <c r="AU405" s="177"/>
      <c r="AV405" s="177"/>
      <c r="AX405" s="177"/>
      <c r="AY405" s="177"/>
      <c r="AZ405" s="177"/>
      <c r="BA405" s="177"/>
      <c r="BB405" s="177"/>
      <c r="BC405" s="177"/>
      <c r="BD405" s="177"/>
      <c r="BF405" s="177"/>
      <c r="BG405" s="177"/>
      <c r="BH405" s="177"/>
      <c r="BI405" s="177"/>
      <c r="BJ405" s="177"/>
      <c r="BK405" s="177"/>
      <c r="BL405" s="177"/>
      <c r="BN405" s="177"/>
      <c r="BO405" s="177"/>
      <c r="BP405" s="177"/>
      <c r="BQ405" s="177"/>
      <c r="BR405" s="177"/>
      <c r="BS405" s="177"/>
      <c r="BT405" s="177"/>
      <c r="BV405" s="177"/>
      <c r="BW405" s="177"/>
      <c r="BX405" s="177"/>
      <c r="BY405" s="177"/>
      <c r="BZ405" s="177"/>
      <c r="CA405" s="177"/>
      <c r="CB405" s="177"/>
      <c r="CD405" s="177"/>
      <c r="CE405" s="177"/>
      <c r="CF405" s="177"/>
      <c r="CG405" s="177"/>
      <c r="CH405" s="177"/>
      <c r="CI405" s="177"/>
      <c r="CJ405" s="177"/>
      <c r="CL405" s="177"/>
      <c r="CM405" s="177"/>
      <c r="CN405" s="177"/>
      <c r="CO405" s="177"/>
      <c r="CP405" s="177"/>
      <c r="CQ405" s="177"/>
      <c r="CR405" s="177"/>
      <c r="CT405" s="177"/>
      <c r="CU405" s="177"/>
      <c r="CV405" s="177"/>
      <c r="CW405" s="177"/>
      <c r="CX405" s="177"/>
      <c r="CY405" s="177"/>
      <c r="CZ405" s="177"/>
      <c r="DB405" s="177"/>
      <c r="DC405" s="177"/>
      <c r="DD405" s="177"/>
      <c r="DE405" s="177"/>
      <c r="DF405" s="177"/>
      <c r="DG405" s="177"/>
      <c r="DH405" s="177"/>
      <c r="DJ405" s="177"/>
      <c r="DK405" s="177"/>
      <c r="DL405" s="177"/>
      <c r="DM405" s="177"/>
      <c r="DN405" s="177"/>
      <c r="DO405" s="177"/>
      <c r="DP405" s="177"/>
      <c r="DR405" s="177"/>
      <c r="DS405" s="177"/>
      <c r="DT405" s="177"/>
      <c r="DU405" s="177"/>
      <c r="DV405" s="177"/>
      <c r="DW405" s="177"/>
      <c r="DX405" s="177"/>
      <c r="DZ405" s="177"/>
      <c r="EA405" s="177"/>
      <c r="EB405" s="177"/>
      <c r="EC405" s="177"/>
      <c r="ED405" s="177"/>
      <c r="EE405" s="177"/>
      <c r="EF405" s="177"/>
      <c r="EH405" s="177"/>
      <c r="EI405" s="177"/>
      <c r="EJ405" s="177"/>
      <c r="EK405" s="177"/>
      <c r="EL405" s="177"/>
      <c r="EM405" s="177"/>
      <c r="EN405" s="177"/>
      <c r="EP405" s="177"/>
      <c r="EQ405" s="177"/>
      <c r="ER405" s="177"/>
      <c r="ES405" s="177"/>
      <c r="ET405" s="177"/>
      <c r="EU405" s="177"/>
      <c r="EV405" s="177"/>
      <c r="EX405" s="177"/>
      <c r="EY405" s="177"/>
      <c r="EZ405" s="177"/>
      <c r="FA405" s="177"/>
      <c r="FB405" s="177"/>
      <c r="FC405" s="177"/>
      <c r="FD405" s="177"/>
      <c r="FF405" s="177"/>
      <c r="FG405" s="177"/>
      <c r="FH405" s="177"/>
      <c r="FI405" s="177"/>
      <c r="FJ405" s="177"/>
      <c r="FK405" s="177"/>
      <c r="FL405" s="177"/>
      <c r="FN405" s="177"/>
      <c r="FO405" s="177"/>
      <c r="FP405" s="177"/>
      <c r="FQ405" s="177"/>
      <c r="FR405" s="177"/>
      <c r="FS405" s="177"/>
      <c r="FT405" s="177"/>
      <c r="FV405" s="177"/>
      <c r="FW405" s="177"/>
      <c r="FX405" s="177"/>
      <c r="FY405" s="177"/>
      <c r="FZ405" s="177"/>
      <c r="GA405" s="177"/>
      <c r="GB405" s="177"/>
      <c r="GD405" s="177"/>
      <c r="GE405" s="177"/>
      <c r="GF405" s="177"/>
      <c r="GG405" s="177"/>
      <c r="GH405" s="177"/>
      <c r="GI405" s="177"/>
      <c r="GJ405" s="177"/>
      <c r="GL405" s="177"/>
      <c r="GM405" s="177"/>
      <c r="GN405" s="177"/>
      <c r="GO405" s="177"/>
      <c r="GP405" s="177"/>
      <c r="GQ405" s="177"/>
      <c r="GR405" s="177"/>
      <c r="GT405" s="177"/>
      <c r="GU405" s="177"/>
      <c r="GV405" s="177"/>
      <c r="GW405" s="177"/>
      <c r="GX405" s="177"/>
      <c r="GY405" s="177"/>
      <c r="GZ405" s="177"/>
      <c r="HB405" s="177"/>
      <c r="HC405" s="177"/>
      <c r="HD405" s="177"/>
      <c r="HE405" s="177"/>
      <c r="HF405" s="177"/>
      <c r="HG405" s="177"/>
      <c r="HH405" s="177"/>
      <c r="HJ405" s="177"/>
      <c r="HK405" s="177"/>
      <c r="HL405" s="177"/>
      <c r="HM405" s="177"/>
      <c r="HN405" s="177"/>
      <c r="HO405" s="177"/>
      <c r="HP405" s="177"/>
      <c r="HR405" s="177"/>
      <c r="HS405" s="177"/>
      <c r="HT405" s="177"/>
      <c r="HU405" s="177"/>
      <c r="HV405" s="177"/>
      <c r="HW405" s="177"/>
      <c r="HX405" s="177"/>
      <c r="HZ405" s="177"/>
      <c r="IA405" s="177"/>
      <c r="IB405" s="177"/>
      <c r="IC405" s="177"/>
      <c r="ID405" s="177"/>
      <c r="IE405" s="177"/>
      <c r="IF405" s="177"/>
      <c r="IH405" s="177"/>
      <c r="II405" s="177"/>
      <c r="IJ405" s="177"/>
      <c r="IK405" s="177"/>
      <c r="IL405" s="177"/>
      <c r="IM405" s="177"/>
      <c r="IN405" s="177"/>
      <c r="IP405" s="177"/>
      <c r="IQ405" s="177"/>
      <c r="IR405" s="177"/>
      <c r="IS405" s="177"/>
      <c r="IT405" s="177"/>
      <c r="IU405" s="177"/>
      <c r="IV405" s="177"/>
    </row>
    <row r="406" spans="1:256" x14ac:dyDescent="0.25">
      <c r="A406" s="174">
        <v>9439</v>
      </c>
      <c r="B406" s="177" t="s">
        <v>2636</v>
      </c>
      <c r="C406" s="177">
        <v>-51081.08</v>
      </c>
      <c r="D406" s="177">
        <v>0</v>
      </c>
      <c r="E406" s="177">
        <v>-9868.0400000000009</v>
      </c>
      <c r="F406" s="177">
        <v>-9868.0400000000009</v>
      </c>
      <c r="G406" s="177">
        <v>-606.62</v>
      </c>
      <c r="H406" s="175">
        <v>-61555.74</v>
      </c>
      <c r="J406" s="177" t="s">
        <v>957</v>
      </c>
      <c r="K406" s="177"/>
      <c r="L406" s="177"/>
      <c r="M406" s="177"/>
      <c r="N406" s="177"/>
      <c r="O406" s="177"/>
      <c r="P406" s="177"/>
      <c r="R406" s="177"/>
      <c r="S406" s="177"/>
      <c r="T406" s="177"/>
      <c r="U406" s="177"/>
      <c r="V406" s="177"/>
      <c r="W406" s="177"/>
      <c r="X406" s="177"/>
      <c r="Z406" s="177"/>
      <c r="AA406" s="177"/>
      <c r="AB406" s="177"/>
      <c r="AC406" s="177"/>
      <c r="AD406" s="177"/>
      <c r="AE406" s="177"/>
      <c r="AF406" s="177"/>
      <c r="AH406" s="177"/>
      <c r="AI406" s="177"/>
      <c r="AJ406" s="177"/>
      <c r="AK406" s="177"/>
      <c r="AL406" s="177"/>
      <c r="AM406" s="177"/>
      <c r="AN406" s="177"/>
      <c r="AP406" s="177"/>
      <c r="AQ406" s="177"/>
      <c r="AR406" s="177"/>
      <c r="AS406" s="177"/>
      <c r="AT406" s="177"/>
      <c r="AU406" s="177"/>
      <c r="AV406" s="177"/>
      <c r="AX406" s="177"/>
      <c r="AY406" s="177"/>
      <c r="AZ406" s="177"/>
      <c r="BA406" s="177"/>
      <c r="BB406" s="177"/>
      <c r="BC406" s="177"/>
      <c r="BD406" s="177"/>
      <c r="BF406" s="177"/>
      <c r="BG406" s="177"/>
      <c r="BH406" s="177"/>
      <c r="BI406" s="177"/>
      <c r="BJ406" s="177"/>
      <c r="BK406" s="177"/>
      <c r="BL406" s="177"/>
      <c r="BN406" s="177"/>
      <c r="BO406" s="177"/>
      <c r="BP406" s="177"/>
      <c r="BQ406" s="177"/>
      <c r="BR406" s="177"/>
      <c r="BS406" s="177"/>
      <c r="BT406" s="177"/>
      <c r="BV406" s="177"/>
      <c r="BW406" s="177"/>
      <c r="BX406" s="177"/>
      <c r="BY406" s="177"/>
      <c r="BZ406" s="177"/>
      <c r="CA406" s="177"/>
      <c r="CB406" s="177"/>
      <c r="CD406" s="177"/>
      <c r="CE406" s="177"/>
      <c r="CF406" s="177"/>
      <c r="CG406" s="177"/>
      <c r="CH406" s="177"/>
      <c r="CI406" s="177"/>
      <c r="CJ406" s="177"/>
      <c r="CL406" s="177"/>
      <c r="CM406" s="177"/>
      <c r="CN406" s="177"/>
      <c r="CO406" s="177"/>
      <c r="CP406" s="177"/>
      <c r="CQ406" s="177"/>
      <c r="CR406" s="177"/>
      <c r="CT406" s="177"/>
      <c r="CU406" s="177"/>
      <c r="CV406" s="177"/>
      <c r="CW406" s="177"/>
      <c r="CX406" s="177"/>
      <c r="CY406" s="177"/>
      <c r="CZ406" s="177"/>
      <c r="DB406" s="177"/>
      <c r="DC406" s="177"/>
      <c r="DD406" s="177"/>
      <c r="DE406" s="177"/>
      <c r="DF406" s="177"/>
      <c r="DG406" s="177"/>
      <c r="DH406" s="177"/>
      <c r="DJ406" s="177"/>
      <c r="DK406" s="177"/>
      <c r="DL406" s="177"/>
      <c r="DM406" s="177"/>
      <c r="DN406" s="177"/>
      <c r="DO406" s="177"/>
      <c r="DP406" s="177"/>
      <c r="DR406" s="177"/>
      <c r="DS406" s="177"/>
      <c r="DT406" s="177"/>
      <c r="DU406" s="177"/>
      <c r="DV406" s="177"/>
      <c r="DW406" s="177"/>
      <c r="DX406" s="177"/>
      <c r="DZ406" s="177"/>
      <c r="EA406" s="177"/>
      <c r="EB406" s="177"/>
      <c r="EC406" s="177"/>
      <c r="ED406" s="177"/>
      <c r="EE406" s="177"/>
      <c r="EF406" s="177"/>
      <c r="EH406" s="177"/>
      <c r="EI406" s="177"/>
      <c r="EJ406" s="177"/>
      <c r="EK406" s="177"/>
      <c r="EL406" s="177"/>
      <c r="EM406" s="177"/>
      <c r="EN406" s="177"/>
      <c r="EP406" s="177"/>
      <c r="EQ406" s="177"/>
      <c r="ER406" s="177"/>
      <c r="ES406" s="177"/>
      <c r="ET406" s="177"/>
      <c r="EU406" s="177"/>
      <c r="EV406" s="177"/>
      <c r="EX406" s="177"/>
      <c r="EY406" s="177"/>
      <c r="EZ406" s="177"/>
      <c r="FA406" s="177"/>
      <c r="FB406" s="177"/>
      <c r="FC406" s="177"/>
      <c r="FD406" s="177"/>
      <c r="FF406" s="177"/>
      <c r="FG406" s="177"/>
      <c r="FH406" s="177"/>
      <c r="FI406" s="177"/>
      <c r="FJ406" s="177"/>
      <c r="FK406" s="177"/>
      <c r="FL406" s="177"/>
      <c r="FN406" s="177"/>
      <c r="FO406" s="177"/>
      <c r="FP406" s="177"/>
      <c r="FQ406" s="177"/>
      <c r="FR406" s="177"/>
      <c r="FS406" s="177"/>
      <c r="FT406" s="177"/>
      <c r="FV406" s="177"/>
      <c r="FW406" s="177"/>
      <c r="FX406" s="177"/>
      <c r="FY406" s="177"/>
      <c r="FZ406" s="177"/>
      <c r="GA406" s="177"/>
      <c r="GB406" s="177"/>
      <c r="GD406" s="177"/>
      <c r="GE406" s="177"/>
      <c r="GF406" s="177"/>
      <c r="GG406" s="177"/>
      <c r="GH406" s="177"/>
      <c r="GI406" s="177"/>
      <c r="GJ406" s="177"/>
      <c r="GL406" s="177"/>
      <c r="GM406" s="177"/>
      <c r="GN406" s="177"/>
      <c r="GO406" s="177"/>
      <c r="GP406" s="177"/>
      <c r="GQ406" s="177"/>
      <c r="GR406" s="177"/>
      <c r="GT406" s="177"/>
      <c r="GU406" s="177"/>
      <c r="GV406" s="177"/>
      <c r="GW406" s="177"/>
      <c r="GX406" s="177"/>
      <c r="GY406" s="177"/>
      <c r="GZ406" s="177"/>
      <c r="HB406" s="177"/>
      <c r="HC406" s="177"/>
      <c r="HD406" s="177"/>
      <c r="HE406" s="177"/>
      <c r="HF406" s="177"/>
      <c r="HG406" s="177"/>
      <c r="HH406" s="177"/>
      <c r="HJ406" s="177"/>
      <c r="HK406" s="177"/>
      <c r="HL406" s="177"/>
      <c r="HM406" s="177"/>
      <c r="HN406" s="177"/>
      <c r="HO406" s="177"/>
      <c r="HP406" s="177"/>
      <c r="HR406" s="177"/>
      <c r="HS406" s="177"/>
      <c r="HT406" s="177"/>
      <c r="HU406" s="177"/>
      <c r="HV406" s="177"/>
      <c r="HW406" s="177"/>
      <c r="HX406" s="177"/>
      <c r="HZ406" s="177"/>
      <c r="IA406" s="177"/>
      <c r="IB406" s="177"/>
      <c r="IC406" s="177"/>
      <c r="ID406" s="177"/>
      <c r="IE406" s="177"/>
      <c r="IF406" s="177"/>
      <c r="IH406" s="177"/>
      <c r="II406" s="177"/>
      <c r="IJ406" s="177"/>
      <c r="IK406" s="177"/>
      <c r="IL406" s="177"/>
      <c r="IM406" s="177"/>
      <c r="IN406" s="177"/>
      <c r="IP406" s="177"/>
      <c r="IQ406" s="177"/>
      <c r="IR406" s="177"/>
      <c r="IS406" s="177"/>
      <c r="IT406" s="177"/>
      <c r="IU406" s="177"/>
      <c r="IV406" s="177"/>
    </row>
    <row r="407" spans="1:256" x14ac:dyDescent="0.25">
      <c r="A407" s="174">
        <v>9459</v>
      </c>
      <c r="B407" s="177" t="s">
        <v>2637</v>
      </c>
      <c r="C407" s="177">
        <v>-21018.07</v>
      </c>
      <c r="D407" s="177">
        <v>0</v>
      </c>
      <c r="E407" s="177">
        <v>-2111.8000000000002</v>
      </c>
      <c r="F407" s="177">
        <v>-2111.8000000000002</v>
      </c>
      <c r="G407" s="177">
        <v>0</v>
      </c>
      <c r="H407" s="175">
        <v>-23129.87</v>
      </c>
      <c r="J407" s="177" t="s">
        <v>957</v>
      </c>
      <c r="K407" s="177"/>
      <c r="L407" s="177"/>
      <c r="M407" s="177"/>
      <c r="N407" s="177"/>
      <c r="O407" s="177"/>
      <c r="P407" s="177"/>
      <c r="R407" s="177"/>
      <c r="S407" s="177"/>
      <c r="T407" s="177"/>
      <c r="U407" s="177"/>
      <c r="V407" s="177"/>
      <c r="W407" s="177"/>
      <c r="X407" s="177"/>
      <c r="Z407" s="177"/>
      <c r="AA407" s="177"/>
      <c r="AB407" s="177"/>
      <c r="AC407" s="177"/>
      <c r="AD407" s="177"/>
      <c r="AE407" s="177"/>
      <c r="AF407" s="177"/>
      <c r="AH407" s="177"/>
      <c r="AI407" s="177"/>
      <c r="AJ407" s="177"/>
      <c r="AK407" s="177"/>
      <c r="AL407" s="177"/>
      <c r="AM407" s="177"/>
      <c r="AN407" s="177"/>
      <c r="AP407" s="177"/>
      <c r="AQ407" s="177"/>
      <c r="AR407" s="177"/>
      <c r="AS407" s="177"/>
      <c r="AT407" s="177"/>
      <c r="AU407" s="177"/>
      <c r="AV407" s="177"/>
      <c r="AX407" s="177"/>
      <c r="AY407" s="177"/>
      <c r="AZ407" s="177"/>
      <c r="BA407" s="177"/>
      <c r="BB407" s="177"/>
      <c r="BC407" s="177"/>
      <c r="BD407" s="177"/>
      <c r="BF407" s="177"/>
      <c r="BG407" s="177"/>
      <c r="BH407" s="177"/>
      <c r="BI407" s="177"/>
      <c r="BJ407" s="177"/>
      <c r="BK407" s="177"/>
      <c r="BL407" s="177"/>
      <c r="BN407" s="177"/>
      <c r="BO407" s="177"/>
      <c r="BP407" s="177"/>
      <c r="BQ407" s="177"/>
      <c r="BR407" s="177"/>
      <c r="BS407" s="177"/>
      <c r="BT407" s="177"/>
      <c r="BV407" s="177"/>
      <c r="BW407" s="177"/>
      <c r="BX407" s="177"/>
      <c r="BY407" s="177"/>
      <c r="BZ407" s="177"/>
      <c r="CA407" s="177"/>
      <c r="CB407" s="177"/>
      <c r="CD407" s="177"/>
      <c r="CE407" s="177"/>
      <c r="CF407" s="177"/>
      <c r="CG407" s="177"/>
      <c r="CH407" s="177"/>
      <c r="CI407" s="177"/>
      <c r="CJ407" s="177"/>
      <c r="CL407" s="177"/>
      <c r="CM407" s="177"/>
      <c r="CN407" s="177"/>
      <c r="CO407" s="177"/>
      <c r="CP407" s="177"/>
      <c r="CQ407" s="177"/>
      <c r="CR407" s="177"/>
      <c r="CT407" s="177"/>
      <c r="CU407" s="177"/>
      <c r="CV407" s="177"/>
      <c r="CW407" s="177"/>
      <c r="CX407" s="177"/>
      <c r="CY407" s="177"/>
      <c r="CZ407" s="177"/>
      <c r="DB407" s="177"/>
      <c r="DC407" s="177"/>
      <c r="DD407" s="177"/>
      <c r="DE407" s="177"/>
      <c r="DF407" s="177"/>
      <c r="DG407" s="177"/>
      <c r="DH407" s="177"/>
      <c r="DJ407" s="177"/>
      <c r="DK407" s="177"/>
      <c r="DL407" s="177"/>
      <c r="DM407" s="177"/>
      <c r="DN407" s="177"/>
      <c r="DO407" s="177"/>
      <c r="DP407" s="177"/>
      <c r="DR407" s="177"/>
      <c r="DS407" s="177"/>
      <c r="DT407" s="177"/>
      <c r="DU407" s="177"/>
      <c r="DV407" s="177"/>
      <c r="DW407" s="177"/>
      <c r="DX407" s="177"/>
      <c r="DZ407" s="177"/>
      <c r="EA407" s="177"/>
      <c r="EB407" s="177"/>
      <c r="EC407" s="177"/>
      <c r="ED407" s="177"/>
      <c r="EE407" s="177"/>
      <c r="EF407" s="177"/>
      <c r="EH407" s="177"/>
      <c r="EI407" s="177"/>
      <c r="EJ407" s="177"/>
      <c r="EK407" s="177"/>
      <c r="EL407" s="177"/>
      <c r="EM407" s="177"/>
      <c r="EN407" s="177"/>
      <c r="EP407" s="177"/>
      <c r="EQ407" s="177"/>
      <c r="ER407" s="177"/>
      <c r="ES407" s="177"/>
      <c r="ET407" s="177"/>
      <c r="EU407" s="177"/>
      <c r="EV407" s="177"/>
      <c r="EX407" s="177"/>
      <c r="EY407" s="177"/>
      <c r="EZ407" s="177"/>
      <c r="FA407" s="177"/>
      <c r="FB407" s="177"/>
      <c r="FC407" s="177"/>
      <c r="FD407" s="177"/>
      <c r="FF407" s="177"/>
      <c r="FG407" s="177"/>
      <c r="FH407" s="177"/>
      <c r="FI407" s="177"/>
      <c r="FJ407" s="177"/>
      <c r="FK407" s="177"/>
      <c r="FL407" s="177"/>
      <c r="FN407" s="177"/>
      <c r="FO407" s="177"/>
      <c r="FP407" s="177"/>
      <c r="FQ407" s="177"/>
      <c r="FR407" s="177"/>
      <c r="FS407" s="177"/>
      <c r="FT407" s="177"/>
      <c r="FV407" s="177"/>
      <c r="FW407" s="177"/>
      <c r="FX407" s="177"/>
      <c r="FY407" s="177"/>
      <c r="FZ407" s="177"/>
      <c r="GA407" s="177"/>
      <c r="GB407" s="177"/>
      <c r="GD407" s="177"/>
      <c r="GE407" s="177"/>
      <c r="GF407" s="177"/>
      <c r="GG407" s="177"/>
      <c r="GH407" s="177"/>
      <c r="GI407" s="177"/>
      <c r="GJ407" s="177"/>
      <c r="GL407" s="177"/>
      <c r="GM407" s="177"/>
      <c r="GN407" s="177"/>
      <c r="GO407" s="177"/>
      <c r="GP407" s="177"/>
      <c r="GQ407" s="177"/>
      <c r="GR407" s="177"/>
      <c r="GT407" s="177"/>
      <c r="GU407" s="177"/>
      <c r="GV407" s="177"/>
      <c r="GW407" s="177"/>
      <c r="GX407" s="177"/>
      <c r="GY407" s="177"/>
      <c r="GZ407" s="177"/>
      <c r="HB407" s="177"/>
      <c r="HC407" s="177"/>
      <c r="HD407" s="177"/>
      <c r="HE407" s="177"/>
      <c r="HF407" s="177"/>
      <c r="HG407" s="177"/>
      <c r="HH407" s="177"/>
      <c r="HJ407" s="177"/>
      <c r="HK407" s="177"/>
      <c r="HL407" s="177"/>
      <c r="HM407" s="177"/>
      <c r="HN407" s="177"/>
      <c r="HO407" s="177"/>
      <c r="HP407" s="177"/>
      <c r="HR407" s="177"/>
      <c r="HS407" s="177"/>
      <c r="HT407" s="177"/>
      <c r="HU407" s="177"/>
      <c r="HV407" s="177"/>
      <c r="HW407" s="177"/>
      <c r="HX407" s="177"/>
      <c r="HZ407" s="177"/>
      <c r="IA407" s="177"/>
      <c r="IB407" s="177"/>
      <c r="IC407" s="177"/>
      <c r="ID407" s="177"/>
      <c r="IE407" s="177"/>
      <c r="IF407" s="177"/>
      <c r="IH407" s="177"/>
      <c r="II407" s="177"/>
      <c r="IJ407" s="177"/>
      <c r="IK407" s="177"/>
      <c r="IL407" s="177"/>
      <c r="IM407" s="177"/>
      <c r="IN407" s="177"/>
      <c r="IP407" s="177"/>
      <c r="IQ407" s="177"/>
      <c r="IR407" s="177"/>
      <c r="IS407" s="177"/>
      <c r="IT407" s="177"/>
      <c r="IU407" s="177"/>
      <c r="IV407" s="177"/>
    </row>
    <row r="408" spans="1:256" x14ac:dyDescent="0.25">
      <c r="A408" s="174">
        <v>9470</v>
      </c>
      <c r="B408" s="177" t="s">
        <v>622</v>
      </c>
      <c r="C408" s="177">
        <v>-285881.25</v>
      </c>
      <c r="D408" s="177">
        <v>-123350.78</v>
      </c>
      <c r="E408" s="177">
        <v>-718.53</v>
      </c>
      <c r="F408" s="177">
        <v>-124069.31</v>
      </c>
      <c r="G408" s="177">
        <v>22164.77</v>
      </c>
      <c r="H408" s="175">
        <v>-387785.79</v>
      </c>
      <c r="J408" s="177" t="s">
        <v>957</v>
      </c>
      <c r="K408" s="177"/>
      <c r="L408" s="177"/>
      <c r="M408" s="177"/>
      <c r="N408" s="177"/>
      <c r="O408" s="177"/>
      <c r="P408" s="177"/>
      <c r="R408" s="177"/>
      <c r="S408" s="177"/>
      <c r="T408" s="177"/>
      <c r="U408" s="177"/>
      <c r="V408" s="177"/>
      <c r="W408" s="177"/>
      <c r="X408" s="177"/>
      <c r="Z408" s="177"/>
      <c r="AA408" s="177"/>
      <c r="AB408" s="177"/>
      <c r="AC408" s="177"/>
      <c r="AD408" s="177"/>
      <c r="AE408" s="177"/>
      <c r="AF408" s="177"/>
      <c r="AH408" s="177"/>
      <c r="AI408" s="177"/>
      <c r="AJ408" s="177"/>
      <c r="AK408" s="177"/>
      <c r="AL408" s="177"/>
      <c r="AM408" s="177"/>
      <c r="AN408" s="177"/>
      <c r="AP408" s="177"/>
      <c r="AQ408" s="177"/>
      <c r="AR408" s="177"/>
      <c r="AS408" s="177"/>
      <c r="AT408" s="177"/>
      <c r="AU408" s="177"/>
      <c r="AV408" s="177"/>
      <c r="AX408" s="177"/>
      <c r="AY408" s="177"/>
      <c r="AZ408" s="177"/>
      <c r="BA408" s="177"/>
      <c r="BB408" s="177"/>
      <c r="BC408" s="177"/>
      <c r="BD408" s="177"/>
      <c r="BF408" s="177"/>
      <c r="BG408" s="177"/>
      <c r="BH408" s="177"/>
      <c r="BI408" s="177"/>
      <c r="BJ408" s="177"/>
      <c r="BK408" s="177"/>
      <c r="BL408" s="177"/>
      <c r="BN408" s="177"/>
      <c r="BO408" s="177"/>
      <c r="BP408" s="177"/>
      <c r="BQ408" s="177"/>
      <c r="BR408" s="177"/>
      <c r="BS408" s="177"/>
      <c r="BT408" s="177"/>
      <c r="BV408" s="177"/>
      <c r="BW408" s="177"/>
      <c r="BX408" s="177"/>
      <c r="BY408" s="177"/>
      <c r="BZ408" s="177"/>
      <c r="CA408" s="177"/>
      <c r="CB408" s="177"/>
      <c r="CD408" s="177"/>
      <c r="CE408" s="177"/>
      <c r="CF408" s="177"/>
      <c r="CG408" s="177"/>
      <c r="CH408" s="177"/>
      <c r="CI408" s="177"/>
      <c r="CJ408" s="177"/>
      <c r="CL408" s="177"/>
      <c r="CM408" s="177"/>
      <c r="CN408" s="177"/>
      <c r="CO408" s="177"/>
      <c r="CP408" s="177"/>
      <c r="CQ408" s="177"/>
      <c r="CR408" s="177"/>
      <c r="CT408" s="177"/>
      <c r="CU408" s="177"/>
      <c r="CV408" s="177"/>
      <c r="CW408" s="177"/>
      <c r="CX408" s="177"/>
      <c r="CY408" s="177"/>
      <c r="CZ408" s="177"/>
      <c r="DB408" s="177"/>
      <c r="DC408" s="177"/>
      <c r="DD408" s="177"/>
      <c r="DE408" s="177"/>
      <c r="DF408" s="177"/>
      <c r="DG408" s="177"/>
      <c r="DH408" s="177"/>
      <c r="DJ408" s="177"/>
      <c r="DK408" s="177"/>
      <c r="DL408" s="177"/>
      <c r="DM408" s="177"/>
      <c r="DN408" s="177"/>
      <c r="DO408" s="177"/>
      <c r="DP408" s="177"/>
      <c r="DR408" s="177"/>
      <c r="DS408" s="177"/>
      <c r="DT408" s="177"/>
      <c r="DU408" s="177"/>
      <c r="DV408" s="177"/>
      <c r="DW408" s="177"/>
      <c r="DX408" s="177"/>
      <c r="DZ408" s="177"/>
      <c r="EA408" s="177"/>
      <c r="EB408" s="177"/>
      <c r="EC408" s="177"/>
      <c r="ED408" s="177"/>
      <c r="EE408" s="177"/>
      <c r="EF408" s="177"/>
      <c r="EH408" s="177"/>
      <c r="EI408" s="177"/>
      <c r="EJ408" s="177"/>
      <c r="EK408" s="177"/>
      <c r="EL408" s="177"/>
      <c r="EM408" s="177"/>
      <c r="EN408" s="177"/>
      <c r="EP408" s="177"/>
      <c r="EQ408" s="177"/>
      <c r="ER408" s="177"/>
      <c r="ES408" s="177"/>
      <c r="ET408" s="177"/>
      <c r="EU408" s="177"/>
      <c r="EV408" s="177"/>
      <c r="EX408" s="177"/>
      <c r="EY408" s="177"/>
      <c r="EZ408" s="177"/>
      <c r="FA408" s="177"/>
      <c r="FB408" s="177"/>
      <c r="FC408" s="177"/>
      <c r="FD408" s="177"/>
      <c r="FF408" s="177"/>
      <c r="FG408" s="177"/>
      <c r="FH408" s="177"/>
      <c r="FI408" s="177"/>
      <c r="FJ408" s="177"/>
      <c r="FK408" s="177"/>
      <c r="FL408" s="177"/>
      <c r="FN408" s="177"/>
      <c r="FO408" s="177"/>
      <c r="FP408" s="177"/>
      <c r="FQ408" s="177"/>
      <c r="FR408" s="177"/>
      <c r="FS408" s="177"/>
      <c r="FT408" s="177"/>
      <c r="FV408" s="177"/>
      <c r="FW408" s="177"/>
      <c r="FX408" s="177"/>
      <c r="FY408" s="177"/>
      <c r="FZ408" s="177"/>
      <c r="GA408" s="177"/>
      <c r="GB408" s="177"/>
      <c r="GD408" s="177"/>
      <c r="GE408" s="177"/>
      <c r="GF408" s="177"/>
      <c r="GG408" s="177"/>
      <c r="GH408" s="177"/>
      <c r="GI408" s="177"/>
      <c r="GJ408" s="177"/>
      <c r="GL408" s="177"/>
      <c r="GM408" s="177"/>
      <c r="GN408" s="177"/>
      <c r="GO408" s="177"/>
      <c r="GP408" s="177"/>
      <c r="GQ408" s="177"/>
      <c r="GR408" s="177"/>
      <c r="GT408" s="177"/>
      <c r="GU408" s="177"/>
      <c r="GV408" s="177"/>
      <c r="GW408" s="177"/>
      <c r="GX408" s="177"/>
      <c r="GY408" s="177"/>
      <c r="GZ408" s="177"/>
      <c r="HB408" s="177"/>
      <c r="HC408" s="177"/>
      <c r="HD408" s="177"/>
      <c r="HE408" s="177"/>
      <c r="HF408" s="177"/>
      <c r="HG408" s="177"/>
      <c r="HH408" s="177"/>
      <c r="HJ408" s="177"/>
      <c r="HK408" s="177"/>
      <c r="HL408" s="177"/>
      <c r="HM408" s="177"/>
      <c r="HN408" s="177"/>
      <c r="HO408" s="177"/>
      <c r="HP408" s="177"/>
      <c r="HR408" s="177"/>
      <c r="HS408" s="177"/>
      <c r="HT408" s="177"/>
      <c r="HU408" s="177"/>
      <c r="HV408" s="177"/>
      <c r="HW408" s="177"/>
      <c r="HX408" s="177"/>
      <c r="HZ408" s="177"/>
      <c r="IA408" s="177"/>
      <c r="IB408" s="177"/>
      <c r="IC408" s="177"/>
      <c r="ID408" s="177"/>
      <c r="IE408" s="177"/>
      <c r="IF408" s="177"/>
      <c r="IH408" s="177"/>
      <c r="II408" s="177"/>
      <c r="IJ408" s="177"/>
      <c r="IK408" s="177"/>
      <c r="IL408" s="177"/>
      <c r="IM408" s="177"/>
      <c r="IN408" s="177"/>
      <c r="IP408" s="177"/>
      <c r="IQ408" s="177"/>
      <c r="IR408" s="177"/>
      <c r="IS408" s="177"/>
      <c r="IT408" s="177"/>
      <c r="IU408" s="177"/>
      <c r="IV408" s="177"/>
    </row>
    <row r="409" spans="1:256" x14ac:dyDescent="0.25">
      <c r="A409" s="174">
        <v>9489</v>
      </c>
      <c r="B409" s="177" t="s">
        <v>624</v>
      </c>
      <c r="C409" s="177">
        <v>-105981.66</v>
      </c>
      <c r="D409" s="177">
        <v>0</v>
      </c>
      <c r="E409" s="177">
        <v>-4811.8999999999996</v>
      </c>
      <c r="F409" s="177">
        <v>-4811.8999999999996</v>
      </c>
      <c r="G409" s="177">
        <v>0</v>
      </c>
      <c r="H409" s="175">
        <v>-110793.56</v>
      </c>
      <c r="J409" s="177" t="s">
        <v>957</v>
      </c>
      <c r="K409" s="177"/>
      <c r="L409" s="177"/>
      <c r="M409" s="177"/>
      <c r="N409" s="177"/>
      <c r="O409" s="177"/>
      <c r="P409" s="177"/>
      <c r="R409" s="177"/>
      <c r="S409" s="177"/>
      <c r="T409" s="177"/>
      <c r="U409" s="177"/>
      <c r="V409" s="177"/>
      <c r="W409" s="177"/>
      <c r="X409" s="177"/>
      <c r="Z409" s="177"/>
      <c r="AA409" s="177"/>
      <c r="AB409" s="177"/>
      <c r="AC409" s="177"/>
      <c r="AD409" s="177"/>
      <c r="AE409" s="177"/>
      <c r="AF409" s="177"/>
      <c r="AH409" s="177"/>
      <c r="AI409" s="177"/>
      <c r="AJ409" s="177"/>
      <c r="AK409" s="177"/>
      <c r="AL409" s="177"/>
      <c r="AM409" s="177"/>
      <c r="AN409" s="177"/>
      <c r="AP409" s="177"/>
      <c r="AQ409" s="177"/>
      <c r="AR409" s="177"/>
      <c r="AS409" s="177"/>
      <c r="AT409" s="177"/>
      <c r="AU409" s="177"/>
      <c r="AV409" s="177"/>
      <c r="AX409" s="177"/>
      <c r="AY409" s="177"/>
      <c r="AZ409" s="177"/>
      <c r="BA409" s="177"/>
      <c r="BB409" s="177"/>
      <c r="BC409" s="177"/>
      <c r="BD409" s="177"/>
      <c r="BF409" s="177"/>
      <c r="BG409" s="177"/>
      <c r="BH409" s="177"/>
      <c r="BI409" s="177"/>
      <c r="BJ409" s="177"/>
      <c r="BK409" s="177"/>
      <c r="BL409" s="177"/>
      <c r="BN409" s="177"/>
      <c r="BO409" s="177"/>
      <c r="BP409" s="177"/>
      <c r="BQ409" s="177"/>
      <c r="BR409" s="177"/>
      <c r="BS409" s="177"/>
      <c r="BT409" s="177"/>
      <c r="BV409" s="177"/>
      <c r="BW409" s="177"/>
      <c r="BX409" s="177"/>
      <c r="BY409" s="177"/>
      <c r="BZ409" s="177"/>
      <c r="CA409" s="177"/>
      <c r="CB409" s="177"/>
      <c r="CD409" s="177"/>
      <c r="CE409" s="177"/>
      <c r="CF409" s="177"/>
      <c r="CG409" s="177"/>
      <c r="CH409" s="177"/>
      <c r="CI409" s="177"/>
      <c r="CJ409" s="177"/>
      <c r="CL409" s="177"/>
      <c r="CM409" s="177"/>
      <c r="CN409" s="177"/>
      <c r="CO409" s="177"/>
      <c r="CP409" s="177"/>
      <c r="CQ409" s="177"/>
      <c r="CR409" s="177"/>
      <c r="CT409" s="177"/>
      <c r="CU409" s="177"/>
      <c r="CV409" s="177"/>
      <c r="CW409" s="177"/>
      <c r="CX409" s="177"/>
      <c r="CY409" s="177"/>
      <c r="CZ409" s="177"/>
      <c r="DB409" s="177"/>
      <c r="DC409" s="177"/>
      <c r="DD409" s="177"/>
      <c r="DE409" s="177"/>
      <c r="DF409" s="177"/>
      <c r="DG409" s="177"/>
      <c r="DH409" s="177"/>
      <c r="DJ409" s="177"/>
      <c r="DK409" s="177"/>
      <c r="DL409" s="177"/>
      <c r="DM409" s="177"/>
      <c r="DN409" s="177"/>
      <c r="DO409" s="177"/>
      <c r="DP409" s="177"/>
      <c r="DR409" s="177"/>
      <c r="DS409" s="177"/>
      <c r="DT409" s="177"/>
      <c r="DU409" s="177"/>
      <c r="DV409" s="177"/>
      <c r="DW409" s="177"/>
      <c r="DX409" s="177"/>
      <c r="DZ409" s="177"/>
      <c r="EA409" s="177"/>
      <c r="EB409" s="177"/>
      <c r="EC409" s="177"/>
      <c r="ED409" s="177"/>
      <c r="EE409" s="177"/>
      <c r="EF409" s="177"/>
      <c r="EH409" s="177"/>
      <c r="EI409" s="177"/>
      <c r="EJ409" s="177"/>
      <c r="EK409" s="177"/>
      <c r="EL409" s="177"/>
      <c r="EM409" s="177"/>
      <c r="EN409" s="177"/>
      <c r="EP409" s="177"/>
      <c r="EQ409" s="177"/>
      <c r="ER409" s="177"/>
      <c r="ES409" s="177"/>
      <c r="ET409" s="177"/>
      <c r="EU409" s="177"/>
      <c r="EV409" s="177"/>
      <c r="EX409" s="177"/>
      <c r="EY409" s="177"/>
      <c r="EZ409" s="177"/>
      <c r="FA409" s="177"/>
      <c r="FB409" s="177"/>
      <c r="FC409" s="177"/>
      <c r="FD409" s="177"/>
      <c r="FF409" s="177"/>
      <c r="FG409" s="177"/>
      <c r="FH409" s="177"/>
      <c r="FI409" s="177"/>
      <c r="FJ409" s="177"/>
      <c r="FK409" s="177"/>
      <c r="FL409" s="177"/>
      <c r="FN409" s="177"/>
      <c r="FO409" s="177"/>
      <c r="FP409" s="177"/>
      <c r="FQ409" s="177"/>
      <c r="FR409" s="177"/>
      <c r="FS409" s="177"/>
      <c r="FT409" s="177"/>
      <c r="FV409" s="177"/>
      <c r="FW409" s="177"/>
      <c r="FX409" s="177"/>
      <c r="FY409" s="177"/>
      <c r="FZ409" s="177"/>
      <c r="GA409" s="177"/>
      <c r="GB409" s="177"/>
      <c r="GD409" s="177"/>
      <c r="GE409" s="177"/>
      <c r="GF409" s="177"/>
      <c r="GG409" s="177"/>
      <c r="GH409" s="177"/>
      <c r="GI409" s="177"/>
      <c r="GJ409" s="177"/>
      <c r="GL409" s="177"/>
      <c r="GM409" s="177"/>
      <c r="GN409" s="177"/>
      <c r="GO409" s="177"/>
      <c r="GP409" s="177"/>
      <c r="GQ409" s="177"/>
      <c r="GR409" s="177"/>
      <c r="GT409" s="177"/>
      <c r="GU409" s="177"/>
      <c r="GV409" s="177"/>
      <c r="GW409" s="177"/>
      <c r="GX409" s="177"/>
      <c r="GY409" s="177"/>
      <c r="GZ409" s="177"/>
      <c r="HB409" s="177"/>
      <c r="HC409" s="177"/>
      <c r="HD409" s="177"/>
      <c r="HE409" s="177"/>
      <c r="HF409" s="177"/>
      <c r="HG409" s="177"/>
      <c r="HH409" s="177"/>
      <c r="HJ409" s="177"/>
      <c r="HK409" s="177"/>
      <c r="HL409" s="177"/>
      <c r="HM409" s="177"/>
      <c r="HN409" s="177"/>
      <c r="HO409" s="177"/>
      <c r="HP409" s="177"/>
      <c r="HR409" s="177"/>
      <c r="HS409" s="177"/>
      <c r="HT409" s="177"/>
      <c r="HU409" s="177"/>
      <c r="HV409" s="177"/>
      <c r="HW409" s="177"/>
      <c r="HX409" s="177"/>
      <c r="HZ409" s="177"/>
      <c r="IA409" s="177"/>
      <c r="IB409" s="177"/>
      <c r="IC409" s="177"/>
      <c r="ID409" s="177"/>
      <c r="IE409" s="177"/>
      <c r="IF409" s="177"/>
      <c r="IH409" s="177"/>
      <c r="II409" s="177"/>
      <c r="IJ409" s="177"/>
      <c r="IK409" s="177"/>
      <c r="IL409" s="177"/>
      <c r="IM409" s="177"/>
      <c r="IN409" s="177"/>
      <c r="IP409" s="177"/>
      <c r="IQ409" s="177"/>
      <c r="IR409" s="177"/>
      <c r="IS409" s="177"/>
      <c r="IT409" s="177"/>
      <c r="IU409" s="177"/>
      <c r="IV409" s="177"/>
    </row>
    <row r="410" spans="1:256" x14ac:dyDescent="0.25">
      <c r="A410" s="174">
        <v>9499</v>
      </c>
      <c r="B410" s="177" t="s">
        <v>626</v>
      </c>
      <c r="C410" s="177">
        <v>-139167.01999999999</v>
      </c>
      <c r="D410" s="177">
        <v>0</v>
      </c>
      <c r="E410" s="177">
        <v>-5924.5</v>
      </c>
      <c r="F410" s="177">
        <v>-5924.5</v>
      </c>
      <c r="G410" s="177">
        <v>0</v>
      </c>
      <c r="H410" s="175">
        <v>-145091.51999999999</v>
      </c>
      <c r="J410" s="177" t="s">
        <v>957</v>
      </c>
      <c r="K410" s="177"/>
      <c r="L410" s="177"/>
      <c r="M410" s="177"/>
      <c r="N410" s="177"/>
      <c r="O410" s="177"/>
      <c r="P410" s="177"/>
      <c r="R410" s="177"/>
      <c r="S410" s="177"/>
      <c r="T410" s="177"/>
      <c r="U410" s="177"/>
      <c r="V410" s="177"/>
      <c r="W410" s="177"/>
      <c r="X410" s="177"/>
      <c r="Z410" s="177"/>
      <c r="AA410" s="177"/>
      <c r="AB410" s="177"/>
      <c r="AC410" s="177"/>
      <c r="AD410" s="177"/>
      <c r="AE410" s="177"/>
      <c r="AF410" s="177"/>
      <c r="AH410" s="177"/>
      <c r="AI410" s="177"/>
      <c r="AJ410" s="177"/>
      <c r="AK410" s="177"/>
      <c r="AL410" s="177"/>
      <c r="AM410" s="177"/>
      <c r="AN410" s="177"/>
      <c r="AP410" s="177"/>
      <c r="AQ410" s="177"/>
      <c r="AR410" s="177"/>
      <c r="AS410" s="177"/>
      <c r="AT410" s="177"/>
      <c r="AU410" s="177"/>
      <c r="AV410" s="177"/>
      <c r="AX410" s="177"/>
      <c r="AY410" s="177"/>
      <c r="AZ410" s="177"/>
      <c r="BA410" s="177"/>
      <c r="BB410" s="177"/>
      <c r="BC410" s="177"/>
      <c r="BD410" s="177"/>
      <c r="BF410" s="177"/>
      <c r="BG410" s="177"/>
      <c r="BH410" s="177"/>
      <c r="BI410" s="177"/>
      <c r="BJ410" s="177"/>
      <c r="BK410" s="177"/>
      <c r="BL410" s="177"/>
      <c r="BN410" s="177"/>
      <c r="BO410" s="177"/>
      <c r="BP410" s="177"/>
      <c r="BQ410" s="177"/>
      <c r="BR410" s="177"/>
      <c r="BS410" s="177"/>
      <c r="BT410" s="177"/>
      <c r="BV410" s="177"/>
      <c r="BW410" s="177"/>
      <c r="BX410" s="177"/>
      <c r="BY410" s="177"/>
      <c r="BZ410" s="177"/>
      <c r="CA410" s="177"/>
      <c r="CB410" s="177"/>
      <c r="CD410" s="177"/>
      <c r="CE410" s="177"/>
      <c r="CF410" s="177"/>
      <c r="CG410" s="177"/>
      <c r="CH410" s="177"/>
      <c r="CI410" s="177"/>
      <c r="CJ410" s="177"/>
      <c r="CL410" s="177"/>
      <c r="CM410" s="177"/>
      <c r="CN410" s="177"/>
      <c r="CO410" s="177"/>
      <c r="CP410" s="177"/>
      <c r="CQ410" s="177"/>
      <c r="CR410" s="177"/>
      <c r="CT410" s="177"/>
      <c r="CU410" s="177"/>
      <c r="CV410" s="177"/>
      <c r="CW410" s="177"/>
      <c r="CX410" s="177"/>
      <c r="CY410" s="177"/>
      <c r="CZ410" s="177"/>
      <c r="DB410" s="177"/>
      <c r="DC410" s="177"/>
      <c r="DD410" s="177"/>
      <c r="DE410" s="177"/>
      <c r="DF410" s="177"/>
      <c r="DG410" s="177"/>
      <c r="DH410" s="177"/>
      <c r="DJ410" s="177"/>
      <c r="DK410" s="177"/>
      <c r="DL410" s="177"/>
      <c r="DM410" s="177"/>
      <c r="DN410" s="177"/>
      <c r="DO410" s="177"/>
      <c r="DP410" s="177"/>
      <c r="DR410" s="177"/>
      <c r="DS410" s="177"/>
      <c r="DT410" s="177"/>
      <c r="DU410" s="177"/>
      <c r="DV410" s="177"/>
      <c r="DW410" s="177"/>
      <c r="DX410" s="177"/>
      <c r="DZ410" s="177"/>
      <c r="EA410" s="177"/>
      <c r="EB410" s="177"/>
      <c r="EC410" s="177"/>
      <c r="ED410" s="177"/>
      <c r="EE410" s="177"/>
      <c r="EF410" s="177"/>
      <c r="EH410" s="177"/>
      <c r="EI410" s="177"/>
      <c r="EJ410" s="177"/>
      <c r="EK410" s="177"/>
      <c r="EL410" s="177"/>
      <c r="EM410" s="177"/>
      <c r="EN410" s="177"/>
      <c r="EP410" s="177"/>
      <c r="EQ410" s="177"/>
      <c r="ER410" s="177"/>
      <c r="ES410" s="177"/>
      <c r="ET410" s="177"/>
      <c r="EU410" s="177"/>
      <c r="EV410" s="177"/>
      <c r="EX410" s="177"/>
      <c r="EY410" s="177"/>
      <c r="EZ410" s="177"/>
      <c r="FA410" s="177"/>
      <c r="FB410" s="177"/>
      <c r="FC410" s="177"/>
      <c r="FD410" s="177"/>
      <c r="FF410" s="177"/>
      <c r="FG410" s="177"/>
      <c r="FH410" s="177"/>
      <c r="FI410" s="177"/>
      <c r="FJ410" s="177"/>
      <c r="FK410" s="177"/>
      <c r="FL410" s="177"/>
      <c r="FN410" s="177"/>
      <c r="FO410" s="177"/>
      <c r="FP410" s="177"/>
      <c r="FQ410" s="177"/>
      <c r="FR410" s="177"/>
      <c r="FS410" s="177"/>
      <c r="FT410" s="177"/>
      <c r="FV410" s="177"/>
      <c r="FW410" s="177"/>
      <c r="FX410" s="177"/>
      <c r="FY410" s="177"/>
      <c r="FZ410" s="177"/>
      <c r="GA410" s="177"/>
      <c r="GB410" s="177"/>
      <c r="GD410" s="177"/>
      <c r="GE410" s="177"/>
      <c r="GF410" s="177"/>
      <c r="GG410" s="177"/>
      <c r="GH410" s="177"/>
      <c r="GI410" s="177"/>
      <c r="GJ410" s="177"/>
      <c r="GL410" s="177"/>
      <c r="GM410" s="177"/>
      <c r="GN410" s="177"/>
      <c r="GO410" s="177"/>
      <c r="GP410" s="177"/>
      <c r="GQ410" s="177"/>
      <c r="GR410" s="177"/>
      <c r="GT410" s="177"/>
      <c r="GU410" s="177"/>
      <c r="GV410" s="177"/>
      <c r="GW410" s="177"/>
      <c r="GX410" s="177"/>
      <c r="GY410" s="177"/>
      <c r="GZ410" s="177"/>
      <c r="HB410" s="177"/>
      <c r="HC410" s="177"/>
      <c r="HD410" s="177"/>
      <c r="HE410" s="177"/>
      <c r="HF410" s="177"/>
      <c r="HG410" s="177"/>
      <c r="HH410" s="177"/>
      <c r="HJ410" s="177"/>
      <c r="HK410" s="177"/>
      <c r="HL410" s="177"/>
      <c r="HM410" s="177"/>
      <c r="HN410" s="177"/>
      <c r="HO410" s="177"/>
      <c r="HP410" s="177"/>
      <c r="HR410" s="177"/>
      <c r="HS410" s="177"/>
      <c r="HT410" s="177"/>
      <c r="HU410" s="177"/>
      <c r="HV410" s="177"/>
      <c r="HW410" s="177"/>
      <c r="HX410" s="177"/>
      <c r="HZ410" s="177"/>
      <c r="IA410" s="177"/>
      <c r="IB410" s="177"/>
      <c r="IC410" s="177"/>
      <c r="ID410" s="177"/>
      <c r="IE410" s="177"/>
      <c r="IF410" s="177"/>
      <c r="IH410" s="177"/>
      <c r="II410" s="177"/>
      <c r="IJ410" s="177"/>
      <c r="IK410" s="177"/>
      <c r="IL410" s="177"/>
      <c r="IM410" s="177"/>
      <c r="IN410" s="177"/>
      <c r="IP410" s="177"/>
      <c r="IQ410" s="177"/>
      <c r="IR410" s="177"/>
      <c r="IS410" s="177"/>
      <c r="IT410" s="177"/>
      <c r="IU410" s="177"/>
      <c r="IV410" s="177"/>
    </row>
    <row r="411" spans="1:256" x14ac:dyDescent="0.25">
      <c r="A411" s="174">
        <v>9509</v>
      </c>
      <c r="B411" s="177" t="s">
        <v>628</v>
      </c>
      <c r="C411" s="177">
        <v>-26233.26</v>
      </c>
      <c r="D411" s="177">
        <v>0</v>
      </c>
      <c r="E411" s="177">
        <v>-2210.62</v>
      </c>
      <c r="F411" s="177">
        <v>-2210.62</v>
      </c>
      <c r="G411" s="177">
        <v>0</v>
      </c>
      <c r="H411" s="175">
        <v>-28443.88</v>
      </c>
      <c r="J411" s="177" t="s">
        <v>957</v>
      </c>
      <c r="K411" s="177"/>
      <c r="L411" s="177"/>
      <c r="M411" s="177"/>
      <c r="N411" s="177"/>
      <c r="O411" s="177"/>
      <c r="P411" s="177"/>
      <c r="R411" s="177"/>
      <c r="S411" s="177"/>
      <c r="T411" s="177"/>
      <c r="U411" s="177"/>
      <c r="V411" s="177"/>
      <c r="W411" s="177"/>
      <c r="X411" s="177"/>
      <c r="Z411" s="177"/>
      <c r="AA411" s="177"/>
      <c r="AB411" s="177"/>
      <c r="AC411" s="177"/>
      <c r="AD411" s="177"/>
      <c r="AE411" s="177"/>
      <c r="AF411" s="177"/>
      <c r="AH411" s="177"/>
      <c r="AI411" s="177"/>
      <c r="AJ411" s="177"/>
      <c r="AK411" s="177"/>
      <c r="AL411" s="177"/>
      <c r="AM411" s="177"/>
      <c r="AN411" s="177"/>
      <c r="AP411" s="177"/>
      <c r="AQ411" s="177"/>
      <c r="AR411" s="177"/>
      <c r="AS411" s="177"/>
      <c r="AT411" s="177"/>
      <c r="AU411" s="177"/>
      <c r="AV411" s="177"/>
      <c r="AX411" s="177"/>
      <c r="AY411" s="177"/>
      <c r="AZ411" s="177"/>
      <c r="BA411" s="177"/>
      <c r="BB411" s="177"/>
      <c r="BC411" s="177"/>
      <c r="BD411" s="177"/>
      <c r="BF411" s="177"/>
      <c r="BG411" s="177"/>
      <c r="BH411" s="177"/>
      <c r="BI411" s="177"/>
      <c r="BJ411" s="177"/>
      <c r="BK411" s="177"/>
      <c r="BL411" s="177"/>
      <c r="BN411" s="177"/>
      <c r="BO411" s="177"/>
      <c r="BP411" s="177"/>
      <c r="BQ411" s="177"/>
      <c r="BR411" s="177"/>
      <c r="BS411" s="177"/>
      <c r="BT411" s="177"/>
      <c r="BV411" s="177"/>
      <c r="BW411" s="177"/>
      <c r="BX411" s="177"/>
      <c r="BY411" s="177"/>
      <c r="BZ411" s="177"/>
      <c r="CA411" s="177"/>
      <c r="CB411" s="177"/>
      <c r="CD411" s="177"/>
      <c r="CE411" s="177"/>
      <c r="CF411" s="177"/>
      <c r="CG411" s="177"/>
      <c r="CH411" s="177"/>
      <c r="CI411" s="177"/>
      <c r="CJ411" s="177"/>
      <c r="CL411" s="177"/>
      <c r="CM411" s="177"/>
      <c r="CN411" s="177"/>
      <c r="CO411" s="177"/>
      <c r="CP411" s="177"/>
      <c r="CQ411" s="177"/>
      <c r="CR411" s="177"/>
      <c r="CT411" s="177"/>
      <c r="CU411" s="177"/>
      <c r="CV411" s="177"/>
      <c r="CW411" s="177"/>
      <c r="CX411" s="177"/>
      <c r="CY411" s="177"/>
      <c r="CZ411" s="177"/>
      <c r="DB411" s="177"/>
      <c r="DC411" s="177"/>
      <c r="DD411" s="177"/>
      <c r="DE411" s="177"/>
      <c r="DF411" s="177"/>
      <c r="DG411" s="177"/>
      <c r="DH411" s="177"/>
      <c r="DJ411" s="177"/>
      <c r="DK411" s="177"/>
      <c r="DL411" s="177"/>
      <c r="DM411" s="177"/>
      <c r="DN411" s="177"/>
      <c r="DO411" s="177"/>
      <c r="DP411" s="177"/>
      <c r="DR411" s="177"/>
      <c r="DS411" s="177"/>
      <c r="DT411" s="177"/>
      <c r="DU411" s="177"/>
      <c r="DV411" s="177"/>
      <c r="DW411" s="177"/>
      <c r="DX411" s="177"/>
      <c r="DZ411" s="177"/>
      <c r="EA411" s="177"/>
      <c r="EB411" s="177"/>
      <c r="EC411" s="177"/>
      <c r="ED411" s="177"/>
      <c r="EE411" s="177"/>
      <c r="EF411" s="177"/>
      <c r="EH411" s="177"/>
      <c r="EI411" s="177"/>
      <c r="EJ411" s="177"/>
      <c r="EK411" s="177"/>
      <c r="EL411" s="177"/>
      <c r="EM411" s="177"/>
      <c r="EN411" s="177"/>
      <c r="EP411" s="177"/>
      <c r="EQ411" s="177"/>
      <c r="ER411" s="177"/>
      <c r="ES411" s="177"/>
      <c r="ET411" s="177"/>
      <c r="EU411" s="177"/>
      <c r="EV411" s="177"/>
      <c r="EX411" s="177"/>
      <c r="EY411" s="177"/>
      <c r="EZ411" s="177"/>
      <c r="FA411" s="177"/>
      <c r="FB411" s="177"/>
      <c r="FC411" s="177"/>
      <c r="FD411" s="177"/>
      <c r="FF411" s="177"/>
      <c r="FG411" s="177"/>
      <c r="FH411" s="177"/>
      <c r="FI411" s="177"/>
      <c r="FJ411" s="177"/>
      <c r="FK411" s="177"/>
      <c r="FL411" s="177"/>
      <c r="FN411" s="177"/>
      <c r="FO411" s="177"/>
      <c r="FP411" s="177"/>
      <c r="FQ411" s="177"/>
      <c r="FR411" s="177"/>
      <c r="FS411" s="177"/>
      <c r="FT411" s="177"/>
      <c r="FV411" s="177"/>
      <c r="FW411" s="177"/>
      <c r="FX411" s="177"/>
      <c r="FY411" s="177"/>
      <c r="FZ411" s="177"/>
      <c r="GA411" s="177"/>
      <c r="GB411" s="177"/>
      <c r="GD411" s="177"/>
      <c r="GE411" s="177"/>
      <c r="GF411" s="177"/>
      <c r="GG411" s="177"/>
      <c r="GH411" s="177"/>
      <c r="GI411" s="177"/>
      <c r="GJ411" s="177"/>
      <c r="GL411" s="177"/>
      <c r="GM411" s="177"/>
      <c r="GN411" s="177"/>
      <c r="GO411" s="177"/>
      <c r="GP411" s="177"/>
      <c r="GQ411" s="177"/>
      <c r="GR411" s="177"/>
      <c r="GT411" s="177"/>
      <c r="GU411" s="177"/>
      <c r="GV411" s="177"/>
      <c r="GW411" s="177"/>
      <c r="GX411" s="177"/>
      <c r="GY411" s="177"/>
      <c r="GZ411" s="177"/>
      <c r="HB411" s="177"/>
      <c r="HC411" s="177"/>
      <c r="HD411" s="177"/>
      <c r="HE411" s="177"/>
      <c r="HF411" s="177"/>
      <c r="HG411" s="177"/>
      <c r="HH411" s="177"/>
      <c r="HJ411" s="177"/>
      <c r="HK411" s="177"/>
      <c r="HL411" s="177"/>
      <c r="HM411" s="177"/>
      <c r="HN411" s="177"/>
      <c r="HO411" s="177"/>
      <c r="HP411" s="177"/>
      <c r="HR411" s="177"/>
      <c r="HS411" s="177"/>
      <c r="HT411" s="177"/>
      <c r="HU411" s="177"/>
      <c r="HV411" s="177"/>
      <c r="HW411" s="177"/>
      <c r="HX411" s="177"/>
      <c r="HZ411" s="177"/>
      <c r="IA411" s="177"/>
      <c r="IB411" s="177"/>
      <c r="IC411" s="177"/>
      <c r="ID411" s="177"/>
      <c r="IE411" s="177"/>
      <c r="IF411" s="177"/>
      <c r="IH411" s="177"/>
      <c r="II411" s="177"/>
      <c r="IJ411" s="177"/>
      <c r="IK411" s="177"/>
      <c r="IL411" s="177"/>
      <c r="IM411" s="177"/>
      <c r="IN411" s="177"/>
      <c r="IP411" s="177"/>
      <c r="IQ411" s="177"/>
      <c r="IR411" s="177"/>
      <c r="IS411" s="177"/>
      <c r="IT411" s="177"/>
      <c r="IU411" s="177"/>
      <c r="IV411" s="177"/>
    </row>
    <row r="412" spans="1:256" x14ac:dyDescent="0.25">
      <c r="A412" s="174">
        <v>9516</v>
      </c>
      <c r="B412" s="177" t="s">
        <v>630</v>
      </c>
      <c r="C412" s="177">
        <v>-65505.5</v>
      </c>
      <c r="D412" s="177">
        <v>0</v>
      </c>
      <c r="E412" s="177">
        <v>-163</v>
      </c>
      <c r="F412" s="177">
        <v>-163</v>
      </c>
      <c r="G412" s="177">
        <v>0</v>
      </c>
      <c r="H412" s="175">
        <v>-65668.5</v>
      </c>
      <c r="J412" s="177" t="s">
        <v>957</v>
      </c>
      <c r="K412" s="177"/>
      <c r="L412" s="177"/>
      <c r="M412" s="177"/>
      <c r="N412" s="177"/>
      <c r="O412" s="177"/>
      <c r="P412" s="177"/>
      <c r="R412" s="177"/>
      <c r="S412" s="177"/>
      <c r="T412" s="177"/>
      <c r="U412" s="177"/>
      <c r="V412" s="177"/>
      <c r="W412" s="177"/>
      <c r="X412" s="177"/>
      <c r="Z412" s="177"/>
      <c r="AA412" s="177"/>
      <c r="AB412" s="177"/>
      <c r="AC412" s="177"/>
      <c r="AD412" s="177"/>
      <c r="AE412" s="177"/>
      <c r="AF412" s="177"/>
      <c r="AH412" s="177"/>
      <c r="AI412" s="177"/>
      <c r="AJ412" s="177"/>
      <c r="AK412" s="177"/>
      <c r="AL412" s="177"/>
      <c r="AM412" s="177"/>
      <c r="AN412" s="177"/>
      <c r="AP412" s="177"/>
      <c r="AQ412" s="177"/>
      <c r="AR412" s="177"/>
      <c r="AS412" s="177"/>
      <c r="AT412" s="177"/>
      <c r="AU412" s="177"/>
      <c r="AV412" s="177"/>
      <c r="AX412" s="177"/>
      <c r="AY412" s="177"/>
      <c r="AZ412" s="177"/>
      <c r="BA412" s="177"/>
      <c r="BB412" s="177"/>
      <c r="BC412" s="177"/>
      <c r="BD412" s="177"/>
      <c r="BF412" s="177"/>
      <c r="BG412" s="177"/>
      <c r="BH412" s="177"/>
      <c r="BI412" s="177"/>
      <c r="BJ412" s="177"/>
      <c r="BK412" s="177"/>
      <c r="BL412" s="177"/>
      <c r="BN412" s="177"/>
      <c r="BO412" s="177"/>
      <c r="BP412" s="177"/>
      <c r="BQ412" s="177"/>
      <c r="BR412" s="177"/>
      <c r="BS412" s="177"/>
      <c r="BT412" s="177"/>
      <c r="BV412" s="177"/>
      <c r="BW412" s="177"/>
      <c r="BX412" s="177"/>
      <c r="BY412" s="177"/>
      <c r="BZ412" s="177"/>
      <c r="CA412" s="177"/>
      <c r="CB412" s="177"/>
      <c r="CD412" s="177"/>
      <c r="CE412" s="177"/>
      <c r="CF412" s="177"/>
      <c r="CG412" s="177"/>
      <c r="CH412" s="177"/>
      <c r="CI412" s="177"/>
      <c r="CJ412" s="177"/>
      <c r="CL412" s="177"/>
      <c r="CM412" s="177"/>
      <c r="CN412" s="177"/>
      <c r="CO412" s="177"/>
      <c r="CP412" s="177"/>
      <c r="CQ412" s="177"/>
      <c r="CR412" s="177"/>
      <c r="CT412" s="177"/>
      <c r="CU412" s="177"/>
      <c r="CV412" s="177"/>
      <c r="CW412" s="177"/>
      <c r="CX412" s="177"/>
      <c r="CY412" s="177"/>
      <c r="CZ412" s="177"/>
      <c r="DB412" s="177"/>
      <c r="DC412" s="177"/>
      <c r="DD412" s="177"/>
      <c r="DE412" s="177"/>
      <c r="DF412" s="177"/>
      <c r="DG412" s="177"/>
      <c r="DH412" s="177"/>
      <c r="DJ412" s="177"/>
      <c r="DK412" s="177"/>
      <c r="DL412" s="177"/>
      <c r="DM412" s="177"/>
      <c r="DN412" s="177"/>
      <c r="DO412" s="177"/>
      <c r="DP412" s="177"/>
      <c r="DR412" s="177"/>
      <c r="DS412" s="177"/>
      <c r="DT412" s="177"/>
      <c r="DU412" s="177"/>
      <c r="DV412" s="177"/>
      <c r="DW412" s="177"/>
      <c r="DX412" s="177"/>
      <c r="DZ412" s="177"/>
      <c r="EA412" s="177"/>
      <c r="EB412" s="177"/>
      <c r="EC412" s="177"/>
      <c r="ED412" s="177"/>
      <c r="EE412" s="177"/>
      <c r="EF412" s="177"/>
      <c r="EH412" s="177"/>
      <c r="EI412" s="177"/>
      <c r="EJ412" s="177"/>
      <c r="EK412" s="177"/>
      <c r="EL412" s="177"/>
      <c r="EM412" s="177"/>
      <c r="EN412" s="177"/>
      <c r="EP412" s="177"/>
      <c r="EQ412" s="177"/>
      <c r="ER412" s="177"/>
      <c r="ES412" s="177"/>
      <c r="ET412" s="177"/>
      <c r="EU412" s="177"/>
      <c r="EV412" s="177"/>
      <c r="EX412" s="177"/>
      <c r="EY412" s="177"/>
      <c r="EZ412" s="177"/>
      <c r="FA412" s="177"/>
      <c r="FB412" s="177"/>
      <c r="FC412" s="177"/>
      <c r="FD412" s="177"/>
      <c r="FF412" s="177"/>
      <c r="FG412" s="177"/>
      <c r="FH412" s="177"/>
      <c r="FI412" s="177"/>
      <c r="FJ412" s="177"/>
      <c r="FK412" s="177"/>
      <c r="FL412" s="177"/>
      <c r="FN412" s="177"/>
      <c r="FO412" s="177"/>
      <c r="FP412" s="177"/>
      <c r="FQ412" s="177"/>
      <c r="FR412" s="177"/>
      <c r="FS412" s="177"/>
      <c r="FT412" s="177"/>
      <c r="FV412" s="177"/>
      <c r="FW412" s="177"/>
      <c r="FX412" s="177"/>
      <c r="FY412" s="177"/>
      <c r="FZ412" s="177"/>
      <c r="GA412" s="177"/>
      <c r="GB412" s="177"/>
      <c r="GD412" s="177"/>
      <c r="GE412" s="177"/>
      <c r="GF412" s="177"/>
      <c r="GG412" s="177"/>
      <c r="GH412" s="177"/>
      <c r="GI412" s="177"/>
      <c r="GJ412" s="177"/>
      <c r="GL412" s="177"/>
      <c r="GM412" s="177"/>
      <c r="GN412" s="177"/>
      <c r="GO412" s="177"/>
      <c r="GP412" s="177"/>
      <c r="GQ412" s="177"/>
      <c r="GR412" s="177"/>
      <c r="GT412" s="177"/>
      <c r="GU412" s="177"/>
      <c r="GV412" s="177"/>
      <c r="GW412" s="177"/>
      <c r="GX412" s="177"/>
      <c r="GY412" s="177"/>
      <c r="GZ412" s="177"/>
      <c r="HB412" s="177"/>
      <c r="HC412" s="177"/>
      <c r="HD412" s="177"/>
      <c r="HE412" s="177"/>
      <c r="HF412" s="177"/>
      <c r="HG412" s="177"/>
      <c r="HH412" s="177"/>
      <c r="HJ412" s="177"/>
      <c r="HK412" s="177"/>
      <c r="HL412" s="177"/>
      <c r="HM412" s="177"/>
      <c r="HN412" s="177"/>
      <c r="HO412" s="177"/>
      <c r="HP412" s="177"/>
      <c r="HR412" s="177"/>
      <c r="HS412" s="177"/>
      <c r="HT412" s="177"/>
      <c r="HU412" s="177"/>
      <c r="HV412" s="177"/>
      <c r="HW412" s="177"/>
      <c r="HX412" s="177"/>
      <c r="HZ412" s="177"/>
      <c r="IA412" s="177"/>
      <c r="IB412" s="177"/>
      <c r="IC412" s="177"/>
      <c r="ID412" s="177"/>
      <c r="IE412" s="177"/>
      <c r="IF412" s="177"/>
      <c r="IH412" s="177"/>
      <c r="II412" s="177"/>
      <c r="IJ412" s="177"/>
      <c r="IK412" s="177"/>
      <c r="IL412" s="177"/>
      <c r="IM412" s="177"/>
      <c r="IN412" s="177"/>
      <c r="IP412" s="177"/>
      <c r="IQ412" s="177"/>
      <c r="IR412" s="177"/>
      <c r="IS412" s="177"/>
      <c r="IT412" s="177"/>
      <c r="IU412" s="177"/>
      <c r="IV412" s="177"/>
    </row>
    <row r="413" spans="1:256" x14ac:dyDescent="0.25">
      <c r="A413" s="174">
        <v>9559</v>
      </c>
      <c r="B413" s="177" t="s">
        <v>633</v>
      </c>
      <c r="C413" s="177">
        <v>-145847.76</v>
      </c>
      <c r="D413" s="177">
        <v>0</v>
      </c>
      <c r="E413" s="177">
        <v>-362.94</v>
      </c>
      <c r="F413" s="177">
        <v>-362.94</v>
      </c>
      <c r="G413" s="177">
        <v>0</v>
      </c>
      <c r="H413" s="175">
        <v>-146210.70000000001</v>
      </c>
      <c r="J413" s="177" t="s">
        <v>957</v>
      </c>
      <c r="K413" s="177"/>
      <c r="L413" s="177"/>
      <c r="M413" s="177"/>
      <c r="N413" s="177"/>
      <c r="O413" s="177"/>
      <c r="P413" s="177"/>
      <c r="R413" s="177"/>
      <c r="S413" s="177"/>
      <c r="T413" s="177"/>
      <c r="U413" s="177"/>
      <c r="V413" s="177"/>
      <c r="W413" s="177"/>
      <c r="X413" s="177"/>
      <c r="Z413" s="177"/>
      <c r="AA413" s="177"/>
      <c r="AB413" s="177"/>
      <c r="AC413" s="177"/>
      <c r="AD413" s="177"/>
      <c r="AE413" s="177"/>
      <c r="AF413" s="177"/>
      <c r="AH413" s="177"/>
      <c r="AI413" s="177"/>
      <c r="AJ413" s="177"/>
      <c r="AK413" s="177"/>
      <c r="AL413" s="177"/>
      <c r="AM413" s="177"/>
      <c r="AN413" s="177"/>
      <c r="AP413" s="177"/>
      <c r="AQ413" s="177"/>
      <c r="AR413" s="177"/>
      <c r="AS413" s="177"/>
      <c r="AT413" s="177"/>
      <c r="AU413" s="177"/>
      <c r="AV413" s="177"/>
      <c r="AX413" s="177"/>
      <c r="AY413" s="177"/>
      <c r="AZ413" s="177"/>
      <c r="BA413" s="177"/>
      <c r="BB413" s="177"/>
      <c r="BC413" s="177"/>
      <c r="BD413" s="177"/>
      <c r="BF413" s="177"/>
      <c r="BG413" s="177"/>
      <c r="BH413" s="177"/>
      <c r="BI413" s="177"/>
      <c r="BJ413" s="177"/>
      <c r="BK413" s="177"/>
      <c r="BL413" s="177"/>
      <c r="BN413" s="177"/>
      <c r="BO413" s="177"/>
      <c r="BP413" s="177"/>
      <c r="BQ413" s="177"/>
      <c r="BR413" s="177"/>
      <c r="BS413" s="177"/>
      <c r="BT413" s="177"/>
      <c r="BV413" s="177"/>
      <c r="BW413" s="177"/>
      <c r="BX413" s="177"/>
      <c r="BY413" s="177"/>
      <c r="BZ413" s="177"/>
      <c r="CA413" s="177"/>
      <c r="CB413" s="177"/>
      <c r="CD413" s="177"/>
      <c r="CE413" s="177"/>
      <c r="CF413" s="177"/>
      <c r="CG413" s="177"/>
      <c r="CH413" s="177"/>
      <c r="CI413" s="177"/>
      <c r="CJ413" s="177"/>
      <c r="CL413" s="177"/>
      <c r="CM413" s="177"/>
      <c r="CN413" s="177"/>
      <c r="CO413" s="177"/>
      <c r="CP413" s="177"/>
      <c r="CQ413" s="177"/>
      <c r="CR413" s="177"/>
      <c r="CT413" s="177"/>
      <c r="CU413" s="177"/>
      <c r="CV413" s="177"/>
      <c r="CW413" s="177"/>
      <c r="CX413" s="177"/>
      <c r="CY413" s="177"/>
      <c r="CZ413" s="177"/>
      <c r="DB413" s="177"/>
      <c r="DC413" s="177"/>
      <c r="DD413" s="177"/>
      <c r="DE413" s="177"/>
      <c r="DF413" s="177"/>
      <c r="DG413" s="177"/>
      <c r="DH413" s="177"/>
      <c r="DJ413" s="177"/>
      <c r="DK413" s="177"/>
      <c r="DL413" s="177"/>
      <c r="DM413" s="177"/>
      <c r="DN413" s="177"/>
      <c r="DO413" s="177"/>
      <c r="DP413" s="177"/>
      <c r="DR413" s="177"/>
      <c r="DS413" s="177"/>
      <c r="DT413" s="177"/>
      <c r="DU413" s="177"/>
      <c r="DV413" s="177"/>
      <c r="DW413" s="177"/>
      <c r="DX413" s="177"/>
      <c r="DZ413" s="177"/>
      <c r="EA413" s="177"/>
      <c r="EB413" s="177"/>
      <c r="EC413" s="177"/>
      <c r="ED413" s="177"/>
      <c r="EE413" s="177"/>
      <c r="EF413" s="177"/>
      <c r="EH413" s="177"/>
      <c r="EI413" s="177"/>
      <c r="EJ413" s="177"/>
      <c r="EK413" s="177"/>
      <c r="EL413" s="177"/>
      <c r="EM413" s="177"/>
      <c r="EN413" s="177"/>
      <c r="EP413" s="177"/>
      <c r="EQ413" s="177"/>
      <c r="ER413" s="177"/>
      <c r="ES413" s="177"/>
      <c r="ET413" s="177"/>
      <c r="EU413" s="177"/>
      <c r="EV413" s="177"/>
      <c r="EX413" s="177"/>
      <c r="EY413" s="177"/>
      <c r="EZ413" s="177"/>
      <c r="FA413" s="177"/>
      <c r="FB413" s="177"/>
      <c r="FC413" s="177"/>
      <c r="FD413" s="177"/>
      <c r="FF413" s="177"/>
      <c r="FG413" s="177"/>
      <c r="FH413" s="177"/>
      <c r="FI413" s="177"/>
      <c r="FJ413" s="177"/>
      <c r="FK413" s="177"/>
      <c r="FL413" s="177"/>
      <c r="FN413" s="177"/>
      <c r="FO413" s="177"/>
      <c r="FP413" s="177"/>
      <c r="FQ413" s="177"/>
      <c r="FR413" s="177"/>
      <c r="FS413" s="177"/>
      <c r="FT413" s="177"/>
      <c r="FV413" s="177"/>
      <c r="FW413" s="177"/>
      <c r="FX413" s="177"/>
      <c r="FY413" s="177"/>
      <c r="FZ413" s="177"/>
      <c r="GA413" s="177"/>
      <c r="GB413" s="177"/>
      <c r="GD413" s="177"/>
      <c r="GE413" s="177"/>
      <c r="GF413" s="177"/>
      <c r="GG413" s="177"/>
      <c r="GH413" s="177"/>
      <c r="GI413" s="177"/>
      <c r="GJ413" s="177"/>
      <c r="GL413" s="177"/>
      <c r="GM413" s="177"/>
      <c r="GN413" s="177"/>
      <c r="GO413" s="177"/>
      <c r="GP413" s="177"/>
      <c r="GQ413" s="177"/>
      <c r="GR413" s="177"/>
      <c r="GT413" s="177"/>
      <c r="GU413" s="177"/>
      <c r="GV413" s="177"/>
      <c r="GW413" s="177"/>
      <c r="GX413" s="177"/>
      <c r="GY413" s="177"/>
      <c r="GZ413" s="177"/>
      <c r="HB413" s="177"/>
      <c r="HC413" s="177"/>
      <c r="HD413" s="177"/>
      <c r="HE413" s="177"/>
      <c r="HF413" s="177"/>
      <c r="HG413" s="177"/>
      <c r="HH413" s="177"/>
      <c r="HJ413" s="177"/>
      <c r="HK413" s="177"/>
      <c r="HL413" s="177"/>
      <c r="HM413" s="177"/>
      <c r="HN413" s="177"/>
      <c r="HO413" s="177"/>
      <c r="HP413" s="177"/>
      <c r="HR413" s="177"/>
      <c r="HS413" s="177"/>
      <c r="HT413" s="177"/>
      <c r="HU413" s="177"/>
      <c r="HV413" s="177"/>
      <c r="HW413" s="177"/>
      <c r="HX413" s="177"/>
      <c r="HZ413" s="177"/>
      <c r="IA413" s="177"/>
      <c r="IB413" s="177"/>
      <c r="IC413" s="177"/>
      <c r="ID413" s="177"/>
      <c r="IE413" s="177"/>
      <c r="IF413" s="177"/>
      <c r="IH413" s="177"/>
      <c r="II413" s="177"/>
      <c r="IJ413" s="177"/>
      <c r="IK413" s="177"/>
      <c r="IL413" s="177"/>
      <c r="IM413" s="177"/>
      <c r="IN413" s="177"/>
      <c r="IP413" s="177"/>
      <c r="IQ413" s="177"/>
      <c r="IR413" s="177"/>
      <c r="IS413" s="177"/>
      <c r="IT413" s="177"/>
      <c r="IU413" s="177"/>
      <c r="IV413" s="177"/>
    </row>
    <row r="414" spans="1:256" x14ac:dyDescent="0.25">
      <c r="A414" s="174">
        <v>9675</v>
      </c>
      <c r="B414" s="177" t="s">
        <v>637</v>
      </c>
      <c r="C414" s="177">
        <v>-57937.13</v>
      </c>
      <c r="D414" s="177">
        <v>0</v>
      </c>
      <c r="E414" s="177">
        <v>-144.18</v>
      </c>
      <c r="F414" s="177">
        <v>-144.18</v>
      </c>
      <c r="G414" s="177">
        <v>0</v>
      </c>
      <c r="H414" s="175">
        <v>-58081.31</v>
      </c>
      <c r="J414" s="177" t="s">
        <v>957</v>
      </c>
      <c r="K414" s="177"/>
      <c r="L414" s="177"/>
      <c r="M414" s="177"/>
      <c r="N414" s="177"/>
      <c r="O414" s="177"/>
      <c r="P414" s="177"/>
      <c r="R414" s="177"/>
      <c r="S414" s="177"/>
      <c r="T414" s="177"/>
      <c r="U414" s="177"/>
      <c r="V414" s="177"/>
      <c r="W414" s="177"/>
      <c r="X414" s="177"/>
      <c r="Z414" s="177"/>
      <c r="AA414" s="177"/>
      <c r="AB414" s="177"/>
      <c r="AC414" s="177"/>
      <c r="AD414" s="177"/>
      <c r="AE414" s="177"/>
      <c r="AF414" s="177"/>
      <c r="AH414" s="177"/>
      <c r="AI414" s="177"/>
      <c r="AJ414" s="177"/>
      <c r="AK414" s="177"/>
      <c r="AL414" s="177"/>
      <c r="AM414" s="177"/>
      <c r="AN414" s="177"/>
      <c r="AP414" s="177"/>
      <c r="AQ414" s="177"/>
      <c r="AR414" s="177"/>
      <c r="AS414" s="177"/>
      <c r="AT414" s="177"/>
      <c r="AU414" s="177"/>
      <c r="AV414" s="177"/>
      <c r="AX414" s="177"/>
      <c r="AY414" s="177"/>
      <c r="AZ414" s="177"/>
      <c r="BA414" s="177"/>
      <c r="BB414" s="177"/>
      <c r="BC414" s="177"/>
      <c r="BD414" s="177"/>
      <c r="BF414" s="177"/>
      <c r="BG414" s="177"/>
      <c r="BH414" s="177"/>
      <c r="BI414" s="177"/>
      <c r="BJ414" s="177"/>
      <c r="BK414" s="177"/>
      <c r="BL414" s="177"/>
      <c r="BN414" s="177"/>
      <c r="BO414" s="177"/>
      <c r="BP414" s="177"/>
      <c r="BQ414" s="177"/>
      <c r="BR414" s="177"/>
      <c r="BS414" s="177"/>
      <c r="BT414" s="177"/>
      <c r="BV414" s="177"/>
      <c r="BW414" s="177"/>
      <c r="BX414" s="177"/>
      <c r="BY414" s="177"/>
      <c r="BZ414" s="177"/>
      <c r="CA414" s="177"/>
      <c r="CB414" s="177"/>
      <c r="CD414" s="177"/>
      <c r="CE414" s="177"/>
      <c r="CF414" s="177"/>
      <c r="CG414" s="177"/>
      <c r="CH414" s="177"/>
      <c r="CI414" s="177"/>
      <c r="CJ414" s="177"/>
      <c r="CL414" s="177"/>
      <c r="CM414" s="177"/>
      <c r="CN414" s="177"/>
      <c r="CO414" s="177"/>
      <c r="CP414" s="177"/>
      <c r="CQ414" s="177"/>
      <c r="CR414" s="177"/>
      <c r="CT414" s="177"/>
      <c r="CU414" s="177"/>
      <c r="CV414" s="177"/>
      <c r="CW414" s="177"/>
      <c r="CX414" s="177"/>
      <c r="CY414" s="177"/>
      <c r="CZ414" s="177"/>
      <c r="DB414" s="177"/>
      <c r="DC414" s="177"/>
      <c r="DD414" s="177"/>
      <c r="DE414" s="177"/>
      <c r="DF414" s="177"/>
      <c r="DG414" s="177"/>
      <c r="DH414" s="177"/>
      <c r="DJ414" s="177"/>
      <c r="DK414" s="177"/>
      <c r="DL414" s="177"/>
      <c r="DM414" s="177"/>
      <c r="DN414" s="177"/>
      <c r="DO414" s="177"/>
      <c r="DP414" s="177"/>
      <c r="DR414" s="177"/>
      <c r="DS414" s="177"/>
      <c r="DT414" s="177"/>
      <c r="DU414" s="177"/>
      <c r="DV414" s="177"/>
      <c r="DW414" s="177"/>
      <c r="DX414" s="177"/>
      <c r="DZ414" s="177"/>
      <c r="EA414" s="177"/>
      <c r="EB414" s="177"/>
      <c r="EC414" s="177"/>
      <c r="ED414" s="177"/>
      <c r="EE414" s="177"/>
      <c r="EF414" s="177"/>
      <c r="EH414" s="177"/>
      <c r="EI414" s="177"/>
      <c r="EJ414" s="177"/>
      <c r="EK414" s="177"/>
      <c r="EL414" s="177"/>
      <c r="EM414" s="177"/>
      <c r="EN414" s="177"/>
      <c r="EP414" s="177"/>
      <c r="EQ414" s="177"/>
      <c r="ER414" s="177"/>
      <c r="ES414" s="177"/>
      <c r="ET414" s="177"/>
      <c r="EU414" s="177"/>
      <c r="EV414" s="177"/>
      <c r="EX414" s="177"/>
      <c r="EY414" s="177"/>
      <c r="EZ414" s="177"/>
      <c r="FA414" s="177"/>
      <c r="FB414" s="177"/>
      <c r="FC414" s="177"/>
      <c r="FD414" s="177"/>
      <c r="FF414" s="177"/>
      <c r="FG414" s="177"/>
      <c r="FH414" s="177"/>
      <c r="FI414" s="177"/>
      <c r="FJ414" s="177"/>
      <c r="FK414" s="177"/>
      <c r="FL414" s="177"/>
      <c r="FN414" s="177"/>
      <c r="FO414" s="177"/>
      <c r="FP414" s="177"/>
      <c r="FQ414" s="177"/>
      <c r="FR414" s="177"/>
      <c r="FS414" s="177"/>
      <c r="FT414" s="177"/>
      <c r="FV414" s="177"/>
      <c r="FW414" s="177"/>
      <c r="FX414" s="177"/>
      <c r="FY414" s="177"/>
      <c r="FZ414" s="177"/>
      <c r="GA414" s="177"/>
      <c r="GB414" s="177"/>
      <c r="GD414" s="177"/>
      <c r="GE414" s="177"/>
      <c r="GF414" s="177"/>
      <c r="GG414" s="177"/>
      <c r="GH414" s="177"/>
      <c r="GI414" s="177"/>
      <c r="GJ414" s="177"/>
      <c r="GL414" s="177"/>
      <c r="GM414" s="177"/>
      <c r="GN414" s="177"/>
      <c r="GO414" s="177"/>
      <c r="GP414" s="177"/>
      <c r="GQ414" s="177"/>
      <c r="GR414" s="177"/>
      <c r="GT414" s="177"/>
      <c r="GU414" s="177"/>
      <c r="GV414" s="177"/>
      <c r="GW414" s="177"/>
      <c r="GX414" s="177"/>
      <c r="GY414" s="177"/>
      <c r="GZ414" s="177"/>
      <c r="HB414" s="177"/>
      <c r="HC414" s="177"/>
      <c r="HD414" s="177"/>
      <c r="HE414" s="177"/>
      <c r="HF414" s="177"/>
      <c r="HG414" s="177"/>
      <c r="HH414" s="177"/>
      <c r="HJ414" s="177"/>
      <c r="HK414" s="177"/>
      <c r="HL414" s="177"/>
      <c r="HM414" s="177"/>
      <c r="HN414" s="177"/>
      <c r="HO414" s="177"/>
      <c r="HP414" s="177"/>
      <c r="HR414" s="177"/>
      <c r="HS414" s="177"/>
      <c r="HT414" s="177"/>
      <c r="HU414" s="177"/>
      <c r="HV414" s="177"/>
      <c r="HW414" s="177"/>
      <c r="HX414" s="177"/>
      <c r="HZ414" s="177"/>
      <c r="IA414" s="177"/>
      <c r="IB414" s="177"/>
      <c r="IC414" s="177"/>
      <c r="ID414" s="177"/>
      <c r="IE414" s="177"/>
      <c r="IF414" s="177"/>
      <c r="IH414" s="177"/>
      <c r="II414" s="177"/>
      <c r="IJ414" s="177"/>
      <c r="IK414" s="177"/>
      <c r="IL414" s="177"/>
      <c r="IM414" s="177"/>
      <c r="IN414" s="177"/>
      <c r="IP414" s="177"/>
      <c r="IQ414" s="177"/>
      <c r="IR414" s="177"/>
      <c r="IS414" s="177"/>
      <c r="IT414" s="177"/>
      <c r="IU414" s="177"/>
      <c r="IV414" s="177"/>
    </row>
    <row r="415" spans="1:256" x14ac:dyDescent="0.25">
      <c r="A415" s="174">
        <v>9705</v>
      </c>
      <c r="B415" s="177" t="s">
        <v>639</v>
      </c>
      <c r="C415" s="177">
        <v>-22143.56</v>
      </c>
      <c r="D415" s="177">
        <v>0</v>
      </c>
      <c r="E415" s="177">
        <v>-55.1</v>
      </c>
      <c r="F415" s="177">
        <v>-55.1</v>
      </c>
      <c r="G415" s="177">
        <v>0</v>
      </c>
      <c r="H415" s="175">
        <v>-22198.66</v>
      </c>
      <c r="J415" s="177" t="s">
        <v>957</v>
      </c>
      <c r="K415" s="177"/>
      <c r="L415" s="177"/>
      <c r="M415" s="177"/>
      <c r="N415" s="177"/>
      <c r="O415" s="177"/>
      <c r="P415" s="177"/>
      <c r="R415" s="177"/>
      <c r="S415" s="177"/>
      <c r="T415" s="177"/>
      <c r="U415" s="177"/>
      <c r="V415" s="177"/>
      <c r="W415" s="177"/>
      <c r="X415" s="177"/>
      <c r="Z415" s="177"/>
      <c r="AA415" s="177"/>
      <c r="AB415" s="177"/>
      <c r="AC415" s="177"/>
      <c r="AD415" s="177"/>
      <c r="AE415" s="177"/>
      <c r="AF415" s="177"/>
      <c r="AH415" s="177"/>
      <c r="AI415" s="177"/>
      <c r="AJ415" s="177"/>
      <c r="AK415" s="177"/>
      <c r="AL415" s="177"/>
      <c r="AM415" s="177"/>
      <c r="AN415" s="177"/>
      <c r="AP415" s="177"/>
      <c r="AQ415" s="177"/>
      <c r="AR415" s="177"/>
      <c r="AS415" s="177"/>
      <c r="AT415" s="177"/>
      <c r="AU415" s="177"/>
      <c r="AV415" s="177"/>
      <c r="AX415" s="177"/>
      <c r="AY415" s="177"/>
      <c r="AZ415" s="177"/>
      <c r="BA415" s="177"/>
      <c r="BB415" s="177"/>
      <c r="BC415" s="177"/>
      <c r="BD415" s="177"/>
      <c r="BF415" s="177"/>
      <c r="BG415" s="177"/>
      <c r="BH415" s="177"/>
      <c r="BI415" s="177"/>
      <c r="BJ415" s="177"/>
      <c r="BK415" s="177"/>
      <c r="BL415" s="177"/>
      <c r="BN415" s="177"/>
      <c r="BO415" s="177"/>
      <c r="BP415" s="177"/>
      <c r="BQ415" s="177"/>
      <c r="BR415" s="177"/>
      <c r="BS415" s="177"/>
      <c r="BT415" s="177"/>
      <c r="BV415" s="177"/>
      <c r="BW415" s="177"/>
      <c r="BX415" s="177"/>
      <c r="BY415" s="177"/>
      <c r="BZ415" s="177"/>
      <c r="CA415" s="177"/>
      <c r="CB415" s="177"/>
      <c r="CD415" s="177"/>
      <c r="CE415" s="177"/>
      <c r="CF415" s="177"/>
      <c r="CG415" s="177"/>
      <c r="CH415" s="177"/>
      <c r="CI415" s="177"/>
      <c r="CJ415" s="177"/>
      <c r="CL415" s="177"/>
      <c r="CM415" s="177"/>
      <c r="CN415" s="177"/>
      <c r="CO415" s="177"/>
      <c r="CP415" s="177"/>
      <c r="CQ415" s="177"/>
      <c r="CR415" s="177"/>
      <c r="CT415" s="177"/>
      <c r="CU415" s="177"/>
      <c r="CV415" s="177"/>
      <c r="CW415" s="177"/>
      <c r="CX415" s="177"/>
      <c r="CY415" s="177"/>
      <c r="CZ415" s="177"/>
      <c r="DB415" s="177"/>
      <c r="DC415" s="177"/>
      <c r="DD415" s="177"/>
      <c r="DE415" s="177"/>
      <c r="DF415" s="177"/>
      <c r="DG415" s="177"/>
      <c r="DH415" s="177"/>
      <c r="DJ415" s="177"/>
      <c r="DK415" s="177"/>
      <c r="DL415" s="177"/>
      <c r="DM415" s="177"/>
      <c r="DN415" s="177"/>
      <c r="DO415" s="177"/>
      <c r="DP415" s="177"/>
      <c r="DR415" s="177"/>
      <c r="DS415" s="177"/>
      <c r="DT415" s="177"/>
      <c r="DU415" s="177"/>
      <c r="DV415" s="177"/>
      <c r="DW415" s="177"/>
      <c r="DX415" s="177"/>
      <c r="DZ415" s="177"/>
      <c r="EA415" s="177"/>
      <c r="EB415" s="177"/>
      <c r="EC415" s="177"/>
      <c r="ED415" s="177"/>
      <c r="EE415" s="177"/>
      <c r="EF415" s="177"/>
      <c r="EH415" s="177"/>
      <c r="EI415" s="177"/>
      <c r="EJ415" s="177"/>
      <c r="EK415" s="177"/>
      <c r="EL415" s="177"/>
      <c r="EM415" s="177"/>
      <c r="EN415" s="177"/>
      <c r="EP415" s="177"/>
      <c r="EQ415" s="177"/>
      <c r="ER415" s="177"/>
      <c r="ES415" s="177"/>
      <c r="ET415" s="177"/>
      <c r="EU415" s="177"/>
      <c r="EV415" s="177"/>
      <c r="EX415" s="177"/>
      <c r="EY415" s="177"/>
      <c r="EZ415" s="177"/>
      <c r="FA415" s="177"/>
      <c r="FB415" s="177"/>
      <c r="FC415" s="177"/>
      <c r="FD415" s="177"/>
      <c r="FF415" s="177"/>
      <c r="FG415" s="177"/>
      <c r="FH415" s="177"/>
      <c r="FI415" s="177"/>
      <c r="FJ415" s="177"/>
      <c r="FK415" s="177"/>
      <c r="FL415" s="177"/>
      <c r="FN415" s="177"/>
      <c r="FO415" s="177"/>
      <c r="FP415" s="177"/>
      <c r="FQ415" s="177"/>
      <c r="FR415" s="177"/>
      <c r="FS415" s="177"/>
      <c r="FT415" s="177"/>
      <c r="FV415" s="177"/>
      <c r="FW415" s="177"/>
      <c r="FX415" s="177"/>
      <c r="FY415" s="177"/>
      <c r="FZ415" s="177"/>
      <c r="GA415" s="177"/>
      <c r="GB415" s="177"/>
      <c r="GD415" s="177"/>
      <c r="GE415" s="177"/>
      <c r="GF415" s="177"/>
      <c r="GG415" s="177"/>
      <c r="GH415" s="177"/>
      <c r="GI415" s="177"/>
      <c r="GJ415" s="177"/>
      <c r="GL415" s="177"/>
      <c r="GM415" s="177"/>
      <c r="GN415" s="177"/>
      <c r="GO415" s="177"/>
      <c r="GP415" s="177"/>
      <c r="GQ415" s="177"/>
      <c r="GR415" s="177"/>
      <c r="GT415" s="177"/>
      <c r="GU415" s="177"/>
      <c r="GV415" s="177"/>
      <c r="GW415" s="177"/>
      <c r="GX415" s="177"/>
      <c r="GY415" s="177"/>
      <c r="GZ415" s="177"/>
      <c r="HB415" s="177"/>
      <c r="HC415" s="177"/>
      <c r="HD415" s="177"/>
      <c r="HE415" s="177"/>
      <c r="HF415" s="177"/>
      <c r="HG415" s="177"/>
      <c r="HH415" s="177"/>
      <c r="HJ415" s="177"/>
      <c r="HK415" s="177"/>
      <c r="HL415" s="177"/>
      <c r="HM415" s="177"/>
      <c r="HN415" s="177"/>
      <c r="HO415" s="177"/>
      <c r="HP415" s="177"/>
      <c r="HR415" s="177"/>
      <c r="HS415" s="177"/>
      <c r="HT415" s="177"/>
      <c r="HU415" s="177"/>
      <c r="HV415" s="177"/>
      <c r="HW415" s="177"/>
      <c r="HX415" s="177"/>
      <c r="HZ415" s="177"/>
      <c r="IA415" s="177"/>
      <c r="IB415" s="177"/>
      <c r="IC415" s="177"/>
      <c r="ID415" s="177"/>
      <c r="IE415" s="177"/>
      <c r="IF415" s="177"/>
      <c r="IH415" s="177"/>
      <c r="II415" s="177"/>
      <c r="IJ415" s="177"/>
      <c r="IK415" s="177"/>
      <c r="IL415" s="177"/>
      <c r="IM415" s="177"/>
      <c r="IN415" s="177"/>
      <c r="IP415" s="177"/>
      <c r="IQ415" s="177"/>
      <c r="IR415" s="177"/>
      <c r="IS415" s="177"/>
      <c r="IT415" s="177"/>
      <c r="IU415" s="177"/>
      <c r="IV415" s="177"/>
    </row>
    <row r="416" spans="1:256" x14ac:dyDescent="0.25">
      <c r="A416" s="174">
        <v>9739</v>
      </c>
      <c r="B416" s="177" t="s">
        <v>641</v>
      </c>
      <c r="C416" s="177">
        <v>-44167.1</v>
      </c>
      <c r="D416" s="177">
        <v>0</v>
      </c>
      <c r="E416" s="177">
        <v>-109.03</v>
      </c>
      <c r="F416" s="177">
        <v>-109.03</v>
      </c>
      <c r="G416" s="177">
        <v>1154.19</v>
      </c>
      <c r="H416" s="175">
        <v>-43121.94</v>
      </c>
      <c r="J416" s="177" t="s">
        <v>957</v>
      </c>
      <c r="K416" s="177"/>
      <c r="L416" s="177"/>
      <c r="M416" s="177"/>
      <c r="N416" s="177"/>
      <c r="O416" s="177"/>
      <c r="P416" s="177"/>
      <c r="R416" s="177"/>
      <c r="S416" s="177"/>
      <c r="T416" s="177"/>
      <c r="U416" s="177"/>
      <c r="V416" s="177"/>
      <c r="W416" s="177"/>
      <c r="X416" s="177"/>
      <c r="Z416" s="177"/>
      <c r="AA416" s="177"/>
      <c r="AB416" s="177"/>
      <c r="AC416" s="177"/>
      <c r="AD416" s="177"/>
      <c r="AE416" s="177"/>
      <c r="AF416" s="177"/>
      <c r="AH416" s="177"/>
      <c r="AI416" s="177"/>
      <c r="AJ416" s="177"/>
      <c r="AK416" s="177"/>
      <c r="AL416" s="177"/>
      <c r="AM416" s="177"/>
      <c r="AN416" s="177"/>
      <c r="AP416" s="177"/>
      <c r="AQ416" s="177"/>
      <c r="AR416" s="177"/>
      <c r="AS416" s="177"/>
      <c r="AT416" s="177"/>
      <c r="AU416" s="177"/>
      <c r="AV416" s="177"/>
      <c r="AX416" s="177"/>
      <c r="AY416" s="177"/>
      <c r="AZ416" s="177"/>
      <c r="BA416" s="177"/>
      <c r="BB416" s="177"/>
      <c r="BC416" s="177"/>
      <c r="BD416" s="177"/>
      <c r="BF416" s="177"/>
      <c r="BG416" s="177"/>
      <c r="BH416" s="177"/>
      <c r="BI416" s="177"/>
      <c r="BJ416" s="177"/>
      <c r="BK416" s="177"/>
      <c r="BL416" s="177"/>
      <c r="BN416" s="177"/>
      <c r="BO416" s="177"/>
      <c r="BP416" s="177"/>
      <c r="BQ416" s="177"/>
      <c r="BR416" s="177"/>
      <c r="BS416" s="177"/>
      <c r="BT416" s="177"/>
      <c r="BV416" s="177"/>
      <c r="BW416" s="177"/>
      <c r="BX416" s="177"/>
      <c r="BY416" s="177"/>
      <c r="BZ416" s="177"/>
      <c r="CA416" s="177"/>
      <c r="CB416" s="177"/>
      <c r="CD416" s="177"/>
      <c r="CE416" s="177"/>
      <c r="CF416" s="177"/>
      <c r="CG416" s="177"/>
      <c r="CH416" s="177"/>
      <c r="CI416" s="177"/>
      <c r="CJ416" s="177"/>
      <c r="CL416" s="177"/>
      <c r="CM416" s="177"/>
      <c r="CN416" s="177"/>
      <c r="CO416" s="177"/>
      <c r="CP416" s="177"/>
      <c r="CQ416" s="177"/>
      <c r="CR416" s="177"/>
      <c r="CT416" s="177"/>
      <c r="CU416" s="177"/>
      <c r="CV416" s="177"/>
      <c r="CW416" s="177"/>
      <c r="CX416" s="177"/>
      <c r="CY416" s="177"/>
      <c r="CZ416" s="177"/>
      <c r="DB416" s="177"/>
      <c r="DC416" s="177"/>
      <c r="DD416" s="177"/>
      <c r="DE416" s="177"/>
      <c r="DF416" s="177"/>
      <c r="DG416" s="177"/>
      <c r="DH416" s="177"/>
      <c r="DJ416" s="177"/>
      <c r="DK416" s="177"/>
      <c r="DL416" s="177"/>
      <c r="DM416" s="177"/>
      <c r="DN416" s="177"/>
      <c r="DO416" s="177"/>
      <c r="DP416" s="177"/>
      <c r="DR416" s="177"/>
      <c r="DS416" s="177"/>
      <c r="DT416" s="177"/>
      <c r="DU416" s="177"/>
      <c r="DV416" s="177"/>
      <c r="DW416" s="177"/>
      <c r="DX416" s="177"/>
      <c r="DZ416" s="177"/>
      <c r="EA416" s="177"/>
      <c r="EB416" s="177"/>
      <c r="EC416" s="177"/>
      <c r="ED416" s="177"/>
      <c r="EE416" s="177"/>
      <c r="EF416" s="177"/>
      <c r="EH416" s="177"/>
      <c r="EI416" s="177"/>
      <c r="EJ416" s="177"/>
      <c r="EK416" s="177"/>
      <c r="EL416" s="177"/>
      <c r="EM416" s="177"/>
      <c r="EN416" s="177"/>
      <c r="EP416" s="177"/>
      <c r="EQ416" s="177"/>
      <c r="ER416" s="177"/>
      <c r="ES416" s="177"/>
      <c r="ET416" s="177"/>
      <c r="EU416" s="177"/>
      <c r="EV416" s="177"/>
      <c r="EX416" s="177"/>
      <c r="EY416" s="177"/>
      <c r="EZ416" s="177"/>
      <c r="FA416" s="177"/>
      <c r="FB416" s="177"/>
      <c r="FC416" s="177"/>
      <c r="FD416" s="177"/>
      <c r="FF416" s="177"/>
      <c r="FG416" s="177"/>
      <c r="FH416" s="177"/>
      <c r="FI416" s="177"/>
      <c r="FJ416" s="177"/>
      <c r="FK416" s="177"/>
      <c r="FL416" s="177"/>
      <c r="FN416" s="177"/>
      <c r="FO416" s="177"/>
      <c r="FP416" s="177"/>
      <c r="FQ416" s="177"/>
      <c r="FR416" s="177"/>
      <c r="FS416" s="177"/>
      <c r="FT416" s="177"/>
      <c r="FV416" s="177"/>
      <c r="FW416" s="177"/>
      <c r="FX416" s="177"/>
      <c r="FY416" s="177"/>
      <c r="FZ416" s="177"/>
      <c r="GA416" s="177"/>
      <c r="GB416" s="177"/>
      <c r="GD416" s="177"/>
      <c r="GE416" s="177"/>
      <c r="GF416" s="177"/>
      <c r="GG416" s="177"/>
      <c r="GH416" s="177"/>
      <c r="GI416" s="177"/>
      <c r="GJ416" s="177"/>
      <c r="GL416" s="177"/>
      <c r="GM416" s="177"/>
      <c r="GN416" s="177"/>
      <c r="GO416" s="177"/>
      <c r="GP416" s="177"/>
      <c r="GQ416" s="177"/>
      <c r="GR416" s="177"/>
      <c r="GT416" s="177"/>
      <c r="GU416" s="177"/>
      <c r="GV416" s="177"/>
      <c r="GW416" s="177"/>
      <c r="GX416" s="177"/>
      <c r="GY416" s="177"/>
      <c r="GZ416" s="177"/>
      <c r="HB416" s="177"/>
      <c r="HC416" s="177"/>
      <c r="HD416" s="177"/>
      <c r="HE416" s="177"/>
      <c r="HF416" s="177"/>
      <c r="HG416" s="177"/>
      <c r="HH416" s="177"/>
      <c r="HJ416" s="177"/>
      <c r="HK416" s="177"/>
      <c r="HL416" s="177"/>
      <c r="HM416" s="177"/>
      <c r="HN416" s="177"/>
      <c r="HO416" s="177"/>
      <c r="HP416" s="177"/>
      <c r="HR416" s="177"/>
      <c r="HS416" s="177"/>
      <c r="HT416" s="177"/>
      <c r="HU416" s="177"/>
      <c r="HV416" s="177"/>
      <c r="HW416" s="177"/>
      <c r="HX416" s="177"/>
      <c r="HZ416" s="177"/>
      <c r="IA416" s="177"/>
      <c r="IB416" s="177"/>
      <c r="IC416" s="177"/>
      <c r="ID416" s="177"/>
      <c r="IE416" s="177"/>
      <c r="IF416" s="177"/>
      <c r="IH416" s="177"/>
      <c r="II416" s="177"/>
      <c r="IJ416" s="177"/>
      <c r="IK416" s="177"/>
      <c r="IL416" s="177"/>
      <c r="IM416" s="177"/>
      <c r="IN416" s="177"/>
      <c r="IP416" s="177"/>
      <c r="IQ416" s="177"/>
      <c r="IR416" s="177"/>
      <c r="IS416" s="177"/>
      <c r="IT416" s="177"/>
      <c r="IU416" s="177"/>
      <c r="IV416" s="177"/>
    </row>
    <row r="417" spans="1:256" x14ac:dyDescent="0.25">
      <c r="A417" s="174">
        <v>9799</v>
      </c>
      <c r="B417" s="177" t="s">
        <v>2638</v>
      </c>
      <c r="C417" s="177">
        <v>-20.93</v>
      </c>
      <c r="D417" s="177">
        <v>20.93</v>
      </c>
      <c r="E417" s="177">
        <v>0</v>
      </c>
      <c r="F417" s="177">
        <v>20.93</v>
      </c>
      <c r="G417" s="177">
        <v>0</v>
      </c>
      <c r="H417" s="175">
        <v>0</v>
      </c>
      <c r="J417" s="177" t="s">
        <v>957</v>
      </c>
      <c r="K417" s="177"/>
      <c r="L417" s="177"/>
      <c r="M417" s="177"/>
      <c r="N417" s="177"/>
      <c r="O417" s="177"/>
      <c r="P417" s="177"/>
      <c r="R417" s="177"/>
      <c r="S417" s="177"/>
      <c r="T417" s="177"/>
      <c r="U417" s="177"/>
      <c r="V417" s="177"/>
      <c r="W417" s="177"/>
      <c r="X417" s="177"/>
      <c r="Z417" s="177"/>
      <c r="AA417" s="177"/>
      <c r="AB417" s="177"/>
      <c r="AC417" s="177"/>
      <c r="AD417" s="177"/>
      <c r="AE417" s="177"/>
      <c r="AF417" s="177"/>
      <c r="AH417" s="177"/>
      <c r="AI417" s="177"/>
      <c r="AJ417" s="177"/>
      <c r="AK417" s="177"/>
      <c r="AL417" s="177"/>
      <c r="AM417" s="177"/>
      <c r="AN417" s="177"/>
      <c r="AP417" s="177"/>
      <c r="AQ417" s="177"/>
      <c r="AR417" s="177"/>
      <c r="AS417" s="177"/>
      <c r="AT417" s="177"/>
      <c r="AU417" s="177"/>
      <c r="AV417" s="177"/>
      <c r="AX417" s="177"/>
      <c r="AY417" s="177"/>
      <c r="AZ417" s="177"/>
      <c r="BA417" s="177"/>
      <c r="BB417" s="177"/>
      <c r="BC417" s="177"/>
      <c r="BD417" s="177"/>
      <c r="BF417" s="177"/>
      <c r="BG417" s="177"/>
      <c r="BH417" s="177"/>
      <c r="BI417" s="177"/>
      <c r="BJ417" s="177"/>
      <c r="BK417" s="177"/>
      <c r="BL417" s="177"/>
      <c r="BN417" s="177"/>
      <c r="BO417" s="177"/>
      <c r="BP417" s="177"/>
      <c r="BQ417" s="177"/>
      <c r="BR417" s="177"/>
      <c r="BS417" s="177"/>
      <c r="BT417" s="177"/>
      <c r="BV417" s="177"/>
      <c r="BW417" s="177"/>
      <c r="BX417" s="177"/>
      <c r="BY417" s="177"/>
      <c r="BZ417" s="177"/>
      <c r="CA417" s="177"/>
      <c r="CB417" s="177"/>
      <c r="CD417" s="177"/>
      <c r="CE417" s="177"/>
      <c r="CF417" s="177"/>
      <c r="CG417" s="177"/>
      <c r="CH417" s="177"/>
      <c r="CI417" s="177"/>
      <c r="CJ417" s="177"/>
      <c r="CL417" s="177"/>
      <c r="CM417" s="177"/>
      <c r="CN417" s="177"/>
      <c r="CO417" s="177"/>
      <c r="CP417" s="177"/>
      <c r="CQ417" s="177"/>
      <c r="CR417" s="177"/>
      <c r="CT417" s="177"/>
      <c r="CU417" s="177"/>
      <c r="CV417" s="177"/>
      <c r="CW417" s="177"/>
      <c r="CX417" s="177"/>
      <c r="CY417" s="177"/>
      <c r="CZ417" s="177"/>
      <c r="DB417" s="177"/>
      <c r="DC417" s="177"/>
      <c r="DD417" s="177"/>
      <c r="DE417" s="177"/>
      <c r="DF417" s="177"/>
      <c r="DG417" s="177"/>
      <c r="DH417" s="177"/>
      <c r="DJ417" s="177"/>
      <c r="DK417" s="177"/>
      <c r="DL417" s="177"/>
      <c r="DM417" s="177"/>
      <c r="DN417" s="177"/>
      <c r="DO417" s="177"/>
      <c r="DP417" s="177"/>
      <c r="DR417" s="177"/>
      <c r="DS417" s="177"/>
      <c r="DT417" s="177"/>
      <c r="DU417" s="177"/>
      <c r="DV417" s="177"/>
      <c r="DW417" s="177"/>
      <c r="DX417" s="177"/>
      <c r="DZ417" s="177"/>
      <c r="EA417" s="177"/>
      <c r="EB417" s="177"/>
      <c r="EC417" s="177"/>
      <c r="ED417" s="177"/>
      <c r="EE417" s="177"/>
      <c r="EF417" s="177"/>
      <c r="EH417" s="177"/>
      <c r="EI417" s="177"/>
      <c r="EJ417" s="177"/>
      <c r="EK417" s="177"/>
      <c r="EL417" s="177"/>
      <c r="EM417" s="177"/>
      <c r="EN417" s="177"/>
      <c r="EP417" s="177"/>
      <c r="EQ417" s="177"/>
      <c r="ER417" s="177"/>
      <c r="ES417" s="177"/>
      <c r="ET417" s="177"/>
      <c r="EU417" s="177"/>
      <c r="EV417" s="177"/>
      <c r="EX417" s="177"/>
      <c r="EY417" s="177"/>
      <c r="EZ417" s="177"/>
      <c r="FA417" s="177"/>
      <c r="FB417" s="177"/>
      <c r="FC417" s="177"/>
      <c r="FD417" s="177"/>
      <c r="FF417" s="177"/>
      <c r="FG417" s="177"/>
      <c r="FH417" s="177"/>
      <c r="FI417" s="177"/>
      <c r="FJ417" s="177"/>
      <c r="FK417" s="177"/>
      <c r="FL417" s="177"/>
      <c r="FN417" s="177"/>
      <c r="FO417" s="177"/>
      <c r="FP417" s="177"/>
      <c r="FQ417" s="177"/>
      <c r="FR417" s="177"/>
      <c r="FS417" s="177"/>
      <c r="FT417" s="177"/>
      <c r="FV417" s="177"/>
      <c r="FW417" s="177"/>
      <c r="FX417" s="177"/>
      <c r="FY417" s="177"/>
      <c r="FZ417" s="177"/>
      <c r="GA417" s="177"/>
      <c r="GB417" s="177"/>
      <c r="GD417" s="177"/>
      <c r="GE417" s="177"/>
      <c r="GF417" s="177"/>
      <c r="GG417" s="177"/>
      <c r="GH417" s="177"/>
      <c r="GI417" s="177"/>
      <c r="GJ417" s="177"/>
      <c r="GL417" s="177"/>
      <c r="GM417" s="177"/>
      <c r="GN417" s="177"/>
      <c r="GO417" s="177"/>
      <c r="GP417" s="177"/>
      <c r="GQ417" s="177"/>
      <c r="GR417" s="177"/>
      <c r="GT417" s="177"/>
      <c r="GU417" s="177"/>
      <c r="GV417" s="177"/>
      <c r="GW417" s="177"/>
      <c r="GX417" s="177"/>
      <c r="GY417" s="177"/>
      <c r="GZ417" s="177"/>
      <c r="HB417" s="177"/>
      <c r="HC417" s="177"/>
      <c r="HD417" s="177"/>
      <c r="HE417" s="177"/>
      <c r="HF417" s="177"/>
      <c r="HG417" s="177"/>
      <c r="HH417" s="177"/>
      <c r="HJ417" s="177"/>
      <c r="HK417" s="177"/>
      <c r="HL417" s="177"/>
      <c r="HM417" s="177"/>
      <c r="HN417" s="177"/>
      <c r="HO417" s="177"/>
      <c r="HP417" s="177"/>
      <c r="HR417" s="177"/>
      <c r="HS417" s="177"/>
      <c r="HT417" s="177"/>
      <c r="HU417" s="177"/>
      <c r="HV417" s="177"/>
      <c r="HW417" s="177"/>
      <c r="HX417" s="177"/>
      <c r="HZ417" s="177"/>
      <c r="IA417" s="177"/>
      <c r="IB417" s="177"/>
      <c r="IC417" s="177"/>
      <c r="ID417" s="177"/>
      <c r="IE417" s="177"/>
      <c r="IF417" s="177"/>
      <c r="IH417" s="177"/>
      <c r="II417" s="177"/>
      <c r="IJ417" s="177"/>
      <c r="IK417" s="177"/>
      <c r="IL417" s="177"/>
      <c r="IM417" s="177"/>
      <c r="IN417" s="177"/>
      <c r="IP417" s="177"/>
      <c r="IQ417" s="177"/>
      <c r="IR417" s="177"/>
      <c r="IS417" s="177"/>
      <c r="IT417" s="177"/>
      <c r="IU417" s="177"/>
      <c r="IV417" s="177"/>
    </row>
    <row r="418" spans="1:256" x14ac:dyDescent="0.25">
      <c r="A418" s="174">
        <v>9919</v>
      </c>
      <c r="B418" s="177" t="s">
        <v>643</v>
      </c>
      <c r="C418" s="177">
        <v>-38669.19</v>
      </c>
      <c r="D418" s="177">
        <v>0</v>
      </c>
      <c r="E418" s="177">
        <v>-96.23</v>
      </c>
      <c r="F418" s="177">
        <v>-96.23</v>
      </c>
      <c r="G418" s="177">
        <v>0</v>
      </c>
      <c r="H418" s="175">
        <v>-38765.42</v>
      </c>
      <c r="J418" s="177" t="s">
        <v>957</v>
      </c>
      <c r="K418" s="177"/>
      <c r="L418" s="177"/>
      <c r="M418" s="177"/>
      <c r="N418" s="177"/>
      <c r="O418" s="177"/>
      <c r="P418" s="177"/>
      <c r="R418" s="177"/>
      <c r="S418" s="177"/>
      <c r="T418" s="177"/>
      <c r="U418" s="177"/>
      <c r="V418" s="177"/>
      <c r="W418" s="177"/>
      <c r="X418" s="177"/>
      <c r="Z418" s="177"/>
      <c r="AA418" s="177"/>
      <c r="AB418" s="177"/>
      <c r="AC418" s="177"/>
      <c r="AD418" s="177"/>
      <c r="AE418" s="177"/>
      <c r="AF418" s="177"/>
      <c r="AH418" s="177"/>
      <c r="AI418" s="177"/>
      <c r="AJ418" s="177"/>
      <c r="AK418" s="177"/>
      <c r="AL418" s="177"/>
      <c r="AM418" s="177"/>
      <c r="AN418" s="177"/>
      <c r="AP418" s="177"/>
      <c r="AQ418" s="177"/>
      <c r="AR418" s="177"/>
      <c r="AS418" s="177"/>
      <c r="AT418" s="177"/>
      <c r="AU418" s="177"/>
      <c r="AV418" s="177"/>
      <c r="AX418" s="177"/>
      <c r="AY418" s="177"/>
      <c r="AZ418" s="177"/>
      <c r="BA418" s="177"/>
      <c r="BB418" s="177"/>
      <c r="BC418" s="177"/>
      <c r="BD418" s="177"/>
      <c r="BF418" s="177"/>
      <c r="BG418" s="177"/>
      <c r="BH418" s="177"/>
      <c r="BI418" s="177"/>
      <c r="BJ418" s="177"/>
      <c r="BK418" s="177"/>
      <c r="BL418" s="177"/>
      <c r="BN418" s="177"/>
      <c r="BO418" s="177"/>
      <c r="BP418" s="177"/>
      <c r="BQ418" s="177"/>
      <c r="BR418" s="177"/>
      <c r="BS418" s="177"/>
      <c r="BT418" s="177"/>
      <c r="BV418" s="177"/>
      <c r="BW418" s="177"/>
      <c r="BX418" s="177"/>
      <c r="BY418" s="177"/>
      <c r="BZ418" s="177"/>
      <c r="CA418" s="177"/>
      <c r="CB418" s="177"/>
      <c r="CD418" s="177"/>
      <c r="CE418" s="177"/>
      <c r="CF418" s="177"/>
      <c r="CG418" s="177"/>
      <c r="CH418" s="177"/>
      <c r="CI418" s="177"/>
      <c r="CJ418" s="177"/>
      <c r="CL418" s="177"/>
      <c r="CM418" s="177"/>
      <c r="CN418" s="177"/>
      <c r="CO418" s="177"/>
      <c r="CP418" s="177"/>
      <c r="CQ418" s="177"/>
      <c r="CR418" s="177"/>
      <c r="CT418" s="177"/>
      <c r="CU418" s="177"/>
      <c r="CV418" s="177"/>
      <c r="CW418" s="177"/>
      <c r="CX418" s="177"/>
      <c r="CY418" s="177"/>
      <c r="CZ418" s="177"/>
      <c r="DB418" s="177"/>
      <c r="DC418" s="177"/>
      <c r="DD418" s="177"/>
      <c r="DE418" s="177"/>
      <c r="DF418" s="177"/>
      <c r="DG418" s="177"/>
      <c r="DH418" s="177"/>
      <c r="DJ418" s="177"/>
      <c r="DK418" s="177"/>
      <c r="DL418" s="177"/>
      <c r="DM418" s="177"/>
      <c r="DN418" s="177"/>
      <c r="DO418" s="177"/>
      <c r="DP418" s="177"/>
      <c r="DR418" s="177"/>
      <c r="DS418" s="177"/>
      <c r="DT418" s="177"/>
      <c r="DU418" s="177"/>
      <c r="DV418" s="177"/>
      <c r="DW418" s="177"/>
      <c r="DX418" s="177"/>
      <c r="DZ418" s="177"/>
      <c r="EA418" s="177"/>
      <c r="EB418" s="177"/>
      <c r="EC418" s="177"/>
      <c r="ED418" s="177"/>
      <c r="EE418" s="177"/>
      <c r="EF418" s="177"/>
      <c r="EH418" s="177"/>
      <c r="EI418" s="177"/>
      <c r="EJ418" s="177"/>
      <c r="EK418" s="177"/>
      <c r="EL418" s="177"/>
      <c r="EM418" s="177"/>
      <c r="EN418" s="177"/>
      <c r="EP418" s="177"/>
      <c r="EQ418" s="177"/>
      <c r="ER418" s="177"/>
      <c r="ES418" s="177"/>
      <c r="ET418" s="177"/>
      <c r="EU418" s="177"/>
      <c r="EV418" s="177"/>
      <c r="EX418" s="177"/>
      <c r="EY418" s="177"/>
      <c r="EZ418" s="177"/>
      <c r="FA418" s="177"/>
      <c r="FB418" s="177"/>
      <c r="FC418" s="177"/>
      <c r="FD418" s="177"/>
      <c r="FF418" s="177"/>
      <c r="FG418" s="177"/>
      <c r="FH418" s="177"/>
      <c r="FI418" s="177"/>
      <c r="FJ418" s="177"/>
      <c r="FK418" s="177"/>
      <c r="FL418" s="177"/>
      <c r="FN418" s="177"/>
      <c r="FO418" s="177"/>
      <c r="FP418" s="177"/>
      <c r="FQ418" s="177"/>
      <c r="FR418" s="177"/>
      <c r="FS418" s="177"/>
      <c r="FT418" s="177"/>
      <c r="FV418" s="177"/>
      <c r="FW418" s="177"/>
      <c r="FX418" s="177"/>
      <c r="FY418" s="177"/>
      <c r="FZ418" s="177"/>
      <c r="GA418" s="177"/>
      <c r="GB418" s="177"/>
      <c r="GD418" s="177"/>
      <c r="GE418" s="177"/>
      <c r="GF418" s="177"/>
      <c r="GG418" s="177"/>
      <c r="GH418" s="177"/>
      <c r="GI418" s="177"/>
      <c r="GJ418" s="177"/>
      <c r="GL418" s="177"/>
      <c r="GM418" s="177"/>
      <c r="GN418" s="177"/>
      <c r="GO418" s="177"/>
      <c r="GP418" s="177"/>
      <c r="GQ418" s="177"/>
      <c r="GR418" s="177"/>
      <c r="GT418" s="177"/>
      <c r="GU418" s="177"/>
      <c r="GV418" s="177"/>
      <c r="GW418" s="177"/>
      <c r="GX418" s="177"/>
      <c r="GY418" s="177"/>
      <c r="GZ418" s="177"/>
      <c r="HB418" s="177"/>
      <c r="HC418" s="177"/>
      <c r="HD418" s="177"/>
      <c r="HE418" s="177"/>
      <c r="HF418" s="177"/>
      <c r="HG418" s="177"/>
      <c r="HH418" s="177"/>
      <c r="HJ418" s="177"/>
      <c r="HK418" s="177"/>
      <c r="HL418" s="177"/>
      <c r="HM418" s="177"/>
      <c r="HN418" s="177"/>
      <c r="HO418" s="177"/>
      <c r="HP418" s="177"/>
      <c r="HR418" s="177"/>
      <c r="HS418" s="177"/>
      <c r="HT418" s="177"/>
      <c r="HU418" s="177"/>
      <c r="HV418" s="177"/>
      <c r="HW418" s="177"/>
      <c r="HX418" s="177"/>
      <c r="HZ418" s="177"/>
      <c r="IA418" s="177"/>
      <c r="IB418" s="177"/>
      <c r="IC418" s="177"/>
      <c r="ID418" s="177"/>
      <c r="IE418" s="177"/>
      <c r="IF418" s="177"/>
      <c r="IH418" s="177"/>
      <c r="II418" s="177"/>
      <c r="IJ418" s="177"/>
      <c r="IK418" s="177"/>
      <c r="IL418" s="177"/>
      <c r="IM418" s="177"/>
      <c r="IN418" s="177"/>
      <c r="IP418" s="177"/>
      <c r="IQ418" s="177"/>
      <c r="IR418" s="177"/>
      <c r="IS418" s="177"/>
      <c r="IT418" s="177"/>
      <c r="IU418" s="177"/>
      <c r="IV418" s="177"/>
    </row>
    <row r="419" spans="1:256" x14ac:dyDescent="0.25">
      <c r="A419" s="174">
        <v>9965</v>
      </c>
      <c r="B419" s="177" t="s">
        <v>2639</v>
      </c>
      <c r="C419" s="177">
        <v>-41170.92</v>
      </c>
      <c r="D419" s="177">
        <v>962.32</v>
      </c>
      <c r="E419" s="177">
        <v>-103.05</v>
      </c>
      <c r="F419" s="177">
        <v>859.27</v>
      </c>
      <c r="G419" s="177">
        <v>573.51</v>
      </c>
      <c r="H419" s="175">
        <v>-39738.14</v>
      </c>
      <c r="J419" s="177" t="s">
        <v>957</v>
      </c>
      <c r="K419" s="177"/>
      <c r="L419" s="177"/>
      <c r="M419" s="177"/>
      <c r="N419" s="177"/>
      <c r="O419" s="177"/>
      <c r="P419" s="177"/>
      <c r="R419" s="177"/>
      <c r="S419" s="177"/>
      <c r="T419" s="177"/>
      <c r="U419" s="177"/>
      <c r="V419" s="177"/>
      <c r="W419" s="177"/>
      <c r="X419" s="177"/>
      <c r="Z419" s="177"/>
      <c r="AA419" s="177"/>
      <c r="AB419" s="177"/>
      <c r="AC419" s="177"/>
      <c r="AD419" s="177"/>
      <c r="AE419" s="177"/>
      <c r="AF419" s="177"/>
      <c r="AH419" s="177"/>
      <c r="AI419" s="177"/>
      <c r="AJ419" s="177"/>
      <c r="AK419" s="177"/>
      <c r="AL419" s="177"/>
      <c r="AM419" s="177"/>
      <c r="AN419" s="177"/>
      <c r="AP419" s="177"/>
      <c r="AQ419" s="177"/>
      <c r="AR419" s="177"/>
      <c r="AS419" s="177"/>
      <c r="AT419" s="177"/>
      <c r="AU419" s="177"/>
      <c r="AV419" s="177"/>
      <c r="AX419" s="177"/>
      <c r="AY419" s="177"/>
      <c r="AZ419" s="177"/>
      <c r="BA419" s="177"/>
      <c r="BB419" s="177"/>
      <c r="BC419" s="177"/>
      <c r="BD419" s="177"/>
      <c r="BF419" s="177"/>
      <c r="BG419" s="177"/>
      <c r="BH419" s="177"/>
      <c r="BI419" s="177"/>
      <c r="BJ419" s="177"/>
      <c r="BK419" s="177"/>
      <c r="BL419" s="177"/>
      <c r="BN419" s="177"/>
      <c r="BO419" s="177"/>
      <c r="BP419" s="177"/>
      <c r="BQ419" s="177"/>
      <c r="BR419" s="177"/>
      <c r="BS419" s="177"/>
      <c r="BT419" s="177"/>
      <c r="BV419" s="177"/>
      <c r="BW419" s="177"/>
      <c r="BX419" s="177"/>
      <c r="BY419" s="177"/>
      <c r="BZ419" s="177"/>
      <c r="CA419" s="177"/>
      <c r="CB419" s="177"/>
      <c r="CD419" s="177"/>
      <c r="CE419" s="177"/>
      <c r="CF419" s="177"/>
      <c r="CG419" s="177"/>
      <c r="CH419" s="177"/>
      <c r="CI419" s="177"/>
      <c r="CJ419" s="177"/>
      <c r="CL419" s="177"/>
      <c r="CM419" s="177"/>
      <c r="CN419" s="177"/>
      <c r="CO419" s="177"/>
      <c r="CP419" s="177"/>
      <c r="CQ419" s="177"/>
      <c r="CR419" s="177"/>
      <c r="CT419" s="177"/>
      <c r="CU419" s="177"/>
      <c r="CV419" s="177"/>
      <c r="CW419" s="177"/>
      <c r="CX419" s="177"/>
      <c r="CY419" s="177"/>
      <c r="CZ419" s="177"/>
      <c r="DB419" s="177"/>
      <c r="DC419" s="177"/>
      <c r="DD419" s="177"/>
      <c r="DE419" s="177"/>
      <c r="DF419" s="177"/>
      <c r="DG419" s="177"/>
      <c r="DH419" s="177"/>
      <c r="DJ419" s="177"/>
      <c r="DK419" s="177"/>
      <c r="DL419" s="177"/>
      <c r="DM419" s="177"/>
      <c r="DN419" s="177"/>
      <c r="DO419" s="177"/>
      <c r="DP419" s="177"/>
      <c r="DR419" s="177"/>
      <c r="DS419" s="177"/>
      <c r="DT419" s="177"/>
      <c r="DU419" s="177"/>
      <c r="DV419" s="177"/>
      <c r="DW419" s="177"/>
      <c r="DX419" s="177"/>
      <c r="DZ419" s="177"/>
      <c r="EA419" s="177"/>
      <c r="EB419" s="177"/>
      <c r="EC419" s="177"/>
      <c r="ED419" s="177"/>
      <c r="EE419" s="177"/>
      <c r="EF419" s="177"/>
      <c r="EH419" s="177"/>
      <c r="EI419" s="177"/>
      <c r="EJ419" s="177"/>
      <c r="EK419" s="177"/>
      <c r="EL419" s="177"/>
      <c r="EM419" s="177"/>
      <c r="EN419" s="177"/>
      <c r="EP419" s="177"/>
      <c r="EQ419" s="177"/>
      <c r="ER419" s="177"/>
      <c r="ES419" s="177"/>
      <c r="ET419" s="177"/>
      <c r="EU419" s="177"/>
      <c r="EV419" s="177"/>
      <c r="EX419" s="177"/>
      <c r="EY419" s="177"/>
      <c r="EZ419" s="177"/>
      <c r="FA419" s="177"/>
      <c r="FB419" s="177"/>
      <c r="FC419" s="177"/>
      <c r="FD419" s="177"/>
      <c r="FF419" s="177"/>
      <c r="FG419" s="177"/>
      <c r="FH419" s="177"/>
      <c r="FI419" s="177"/>
      <c r="FJ419" s="177"/>
      <c r="FK419" s="177"/>
      <c r="FL419" s="177"/>
      <c r="FN419" s="177"/>
      <c r="FO419" s="177"/>
      <c r="FP419" s="177"/>
      <c r="FQ419" s="177"/>
      <c r="FR419" s="177"/>
      <c r="FS419" s="177"/>
      <c r="FT419" s="177"/>
      <c r="FV419" s="177"/>
      <c r="FW419" s="177"/>
      <c r="FX419" s="177"/>
      <c r="FY419" s="177"/>
      <c r="FZ419" s="177"/>
      <c r="GA419" s="177"/>
      <c r="GB419" s="177"/>
      <c r="GD419" s="177"/>
      <c r="GE419" s="177"/>
      <c r="GF419" s="177"/>
      <c r="GG419" s="177"/>
      <c r="GH419" s="177"/>
      <c r="GI419" s="177"/>
      <c r="GJ419" s="177"/>
      <c r="GL419" s="177"/>
      <c r="GM419" s="177"/>
      <c r="GN419" s="177"/>
      <c r="GO419" s="177"/>
      <c r="GP419" s="177"/>
      <c r="GQ419" s="177"/>
      <c r="GR419" s="177"/>
      <c r="GT419" s="177"/>
      <c r="GU419" s="177"/>
      <c r="GV419" s="177"/>
      <c r="GW419" s="177"/>
      <c r="GX419" s="177"/>
      <c r="GY419" s="177"/>
      <c r="GZ419" s="177"/>
      <c r="HB419" s="177"/>
      <c r="HC419" s="177"/>
      <c r="HD419" s="177"/>
      <c r="HE419" s="177"/>
      <c r="HF419" s="177"/>
      <c r="HG419" s="177"/>
      <c r="HH419" s="177"/>
      <c r="HJ419" s="177"/>
      <c r="HK419" s="177"/>
      <c r="HL419" s="177"/>
      <c r="HM419" s="177"/>
      <c r="HN419" s="177"/>
      <c r="HO419" s="177"/>
      <c r="HP419" s="177"/>
      <c r="HR419" s="177"/>
      <c r="HS419" s="177"/>
      <c r="HT419" s="177"/>
      <c r="HU419" s="177"/>
      <c r="HV419" s="177"/>
      <c r="HW419" s="177"/>
      <c r="HX419" s="177"/>
      <c r="HZ419" s="177"/>
      <c r="IA419" s="177"/>
      <c r="IB419" s="177"/>
      <c r="IC419" s="177"/>
      <c r="ID419" s="177"/>
      <c r="IE419" s="177"/>
      <c r="IF419" s="177"/>
      <c r="IH419" s="177"/>
      <c r="II419" s="177"/>
      <c r="IJ419" s="177"/>
      <c r="IK419" s="177"/>
      <c r="IL419" s="177"/>
      <c r="IM419" s="177"/>
      <c r="IN419" s="177"/>
      <c r="IP419" s="177"/>
      <c r="IQ419" s="177"/>
      <c r="IR419" s="177"/>
      <c r="IS419" s="177"/>
      <c r="IT419" s="177"/>
      <c r="IU419" s="177"/>
      <c r="IV419" s="177"/>
    </row>
  </sheetData>
  <autoFilter ref="A1:IV1">
    <sortState ref="A2:IV419">
      <sortCondition ref="A1"/>
    </sortState>
  </autoFilter>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2"/>
  <sheetViews>
    <sheetView workbookViewId="0">
      <selection sqref="A1:I663"/>
    </sheetView>
  </sheetViews>
  <sheetFormatPr defaultRowHeight="15" x14ac:dyDescent="0.25"/>
  <cols>
    <col min="1" max="1" width="30.28515625" bestFit="1" customWidth="1"/>
    <col min="2" max="2" width="32.140625" bestFit="1" customWidth="1"/>
    <col min="3" max="3" width="9.140625" style="29"/>
    <col min="4" max="4" width="21.7109375" style="30" bestFit="1" customWidth="1"/>
    <col min="5" max="5" width="32.28515625" bestFit="1" customWidth="1"/>
    <col min="6" max="6" width="9.28515625" style="28" bestFit="1" customWidth="1"/>
    <col min="7" max="7" width="12.42578125" bestFit="1" customWidth="1"/>
    <col min="8" max="8" width="22.42578125" bestFit="1" customWidth="1"/>
    <col min="9" max="9" width="23.5703125" bestFit="1" customWidth="1"/>
    <col min="257" max="257" width="9.28515625" bestFit="1" customWidth="1"/>
    <col min="258" max="258" width="30.28515625" bestFit="1" customWidth="1"/>
    <col min="259" max="259" width="32.140625" bestFit="1" customWidth="1"/>
    <col min="261" max="261" width="21.7109375" bestFit="1" customWidth="1"/>
    <col min="262" max="262" width="32.28515625" bestFit="1" customWidth="1"/>
    <col min="263" max="263" width="12.42578125" bestFit="1" customWidth="1"/>
    <col min="264" max="264" width="22.42578125" bestFit="1" customWidth="1"/>
    <col min="265" max="265" width="23.5703125" bestFit="1" customWidth="1"/>
    <col min="513" max="513" width="9.28515625" bestFit="1" customWidth="1"/>
    <col min="514" max="514" width="30.28515625" bestFit="1" customWidth="1"/>
    <col min="515" max="515" width="32.140625" bestFit="1" customWidth="1"/>
    <col min="517" max="517" width="21.7109375" bestFit="1" customWidth="1"/>
    <col min="518" max="518" width="32.28515625" bestFit="1" customWidth="1"/>
    <col min="519" max="519" width="12.42578125" bestFit="1" customWidth="1"/>
    <col min="520" max="520" width="22.42578125" bestFit="1" customWidth="1"/>
    <col min="521" max="521" width="23.5703125" bestFit="1" customWidth="1"/>
    <col min="769" max="769" width="9.28515625" bestFit="1" customWidth="1"/>
    <col min="770" max="770" width="30.28515625" bestFit="1" customWidth="1"/>
    <col min="771" max="771" width="32.140625" bestFit="1" customWidth="1"/>
    <col min="773" max="773" width="21.7109375" bestFit="1" customWidth="1"/>
    <col min="774" max="774" width="32.28515625" bestFit="1" customWidth="1"/>
    <col min="775" max="775" width="12.42578125" bestFit="1" customWidth="1"/>
    <col min="776" max="776" width="22.42578125" bestFit="1" customWidth="1"/>
    <col min="777" max="777" width="23.5703125" bestFit="1" customWidth="1"/>
    <col min="1025" max="1025" width="9.28515625" bestFit="1" customWidth="1"/>
    <col min="1026" max="1026" width="30.28515625" bestFit="1" customWidth="1"/>
    <col min="1027" max="1027" width="32.140625" bestFit="1" customWidth="1"/>
    <col min="1029" max="1029" width="21.7109375" bestFit="1" customWidth="1"/>
    <col min="1030" max="1030" width="32.28515625" bestFit="1" customWidth="1"/>
    <col min="1031" max="1031" width="12.42578125" bestFit="1" customWidth="1"/>
    <col min="1032" max="1032" width="22.42578125" bestFit="1" customWidth="1"/>
    <col min="1033" max="1033" width="23.5703125" bestFit="1" customWidth="1"/>
    <col min="1281" max="1281" width="9.28515625" bestFit="1" customWidth="1"/>
    <col min="1282" max="1282" width="30.28515625" bestFit="1" customWidth="1"/>
    <col min="1283" max="1283" width="32.140625" bestFit="1" customWidth="1"/>
    <col min="1285" max="1285" width="21.7109375" bestFit="1" customWidth="1"/>
    <col min="1286" max="1286" width="32.28515625" bestFit="1" customWidth="1"/>
    <col min="1287" max="1287" width="12.42578125" bestFit="1" customWidth="1"/>
    <col min="1288" max="1288" width="22.42578125" bestFit="1" customWidth="1"/>
    <col min="1289" max="1289" width="23.5703125" bestFit="1" customWidth="1"/>
    <col min="1537" max="1537" width="9.28515625" bestFit="1" customWidth="1"/>
    <col min="1538" max="1538" width="30.28515625" bestFit="1" customWidth="1"/>
    <col min="1539" max="1539" width="32.140625" bestFit="1" customWidth="1"/>
    <col min="1541" max="1541" width="21.7109375" bestFit="1" customWidth="1"/>
    <col min="1542" max="1542" width="32.28515625" bestFit="1" customWidth="1"/>
    <col min="1543" max="1543" width="12.42578125" bestFit="1" customWidth="1"/>
    <col min="1544" max="1544" width="22.42578125" bestFit="1" customWidth="1"/>
    <col min="1545" max="1545" width="23.5703125" bestFit="1" customWidth="1"/>
    <col min="1793" max="1793" width="9.28515625" bestFit="1" customWidth="1"/>
    <col min="1794" max="1794" width="30.28515625" bestFit="1" customWidth="1"/>
    <col min="1795" max="1795" width="32.140625" bestFit="1" customWidth="1"/>
    <col min="1797" max="1797" width="21.7109375" bestFit="1" customWidth="1"/>
    <col min="1798" max="1798" width="32.28515625" bestFit="1" customWidth="1"/>
    <col min="1799" max="1799" width="12.42578125" bestFit="1" customWidth="1"/>
    <col min="1800" max="1800" width="22.42578125" bestFit="1" customWidth="1"/>
    <col min="1801" max="1801" width="23.5703125" bestFit="1" customWidth="1"/>
    <col min="2049" max="2049" width="9.28515625" bestFit="1" customWidth="1"/>
    <col min="2050" max="2050" width="30.28515625" bestFit="1" customWidth="1"/>
    <col min="2051" max="2051" width="32.140625" bestFit="1" customWidth="1"/>
    <col min="2053" max="2053" width="21.7109375" bestFit="1" customWidth="1"/>
    <col min="2054" max="2054" width="32.28515625" bestFit="1" customWidth="1"/>
    <col min="2055" max="2055" width="12.42578125" bestFit="1" customWidth="1"/>
    <col min="2056" max="2056" width="22.42578125" bestFit="1" customWidth="1"/>
    <col min="2057" max="2057" width="23.5703125" bestFit="1" customWidth="1"/>
    <col min="2305" max="2305" width="9.28515625" bestFit="1" customWidth="1"/>
    <col min="2306" max="2306" width="30.28515625" bestFit="1" customWidth="1"/>
    <col min="2307" max="2307" width="32.140625" bestFit="1" customWidth="1"/>
    <col min="2309" max="2309" width="21.7109375" bestFit="1" customWidth="1"/>
    <col min="2310" max="2310" width="32.28515625" bestFit="1" customWidth="1"/>
    <col min="2311" max="2311" width="12.42578125" bestFit="1" customWidth="1"/>
    <col min="2312" max="2312" width="22.42578125" bestFit="1" customWidth="1"/>
    <col min="2313" max="2313" width="23.5703125" bestFit="1" customWidth="1"/>
    <col min="2561" max="2561" width="9.28515625" bestFit="1" customWidth="1"/>
    <col min="2562" max="2562" width="30.28515625" bestFit="1" customWidth="1"/>
    <col min="2563" max="2563" width="32.140625" bestFit="1" customWidth="1"/>
    <col min="2565" max="2565" width="21.7109375" bestFit="1" customWidth="1"/>
    <col min="2566" max="2566" width="32.28515625" bestFit="1" customWidth="1"/>
    <col min="2567" max="2567" width="12.42578125" bestFit="1" customWidth="1"/>
    <col min="2568" max="2568" width="22.42578125" bestFit="1" customWidth="1"/>
    <col min="2569" max="2569" width="23.5703125" bestFit="1" customWidth="1"/>
    <col min="2817" max="2817" width="9.28515625" bestFit="1" customWidth="1"/>
    <col min="2818" max="2818" width="30.28515625" bestFit="1" customWidth="1"/>
    <col min="2819" max="2819" width="32.140625" bestFit="1" customWidth="1"/>
    <col min="2821" max="2821" width="21.7109375" bestFit="1" customWidth="1"/>
    <col min="2822" max="2822" width="32.28515625" bestFit="1" customWidth="1"/>
    <col min="2823" max="2823" width="12.42578125" bestFit="1" customWidth="1"/>
    <col min="2824" max="2824" width="22.42578125" bestFit="1" customWidth="1"/>
    <col min="2825" max="2825" width="23.5703125" bestFit="1" customWidth="1"/>
    <col min="3073" max="3073" width="9.28515625" bestFit="1" customWidth="1"/>
    <col min="3074" max="3074" width="30.28515625" bestFit="1" customWidth="1"/>
    <col min="3075" max="3075" width="32.140625" bestFit="1" customWidth="1"/>
    <col min="3077" max="3077" width="21.7109375" bestFit="1" customWidth="1"/>
    <col min="3078" max="3078" width="32.28515625" bestFit="1" customWidth="1"/>
    <col min="3079" max="3079" width="12.42578125" bestFit="1" customWidth="1"/>
    <col min="3080" max="3080" width="22.42578125" bestFit="1" customWidth="1"/>
    <col min="3081" max="3081" width="23.5703125" bestFit="1" customWidth="1"/>
    <col min="3329" max="3329" width="9.28515625" bestFit="1" customWidth="1"/>
    <col min="3330" max="3330" width="30.28515625" bestFit="1" customWidth="1"/>
    <col min="3331" max="3331" width="32.140625" bestFit="1" customWidth="1"/>
    <col min="3333" max="3333" width="21.7109375" bestFit="1" customWidth="1"/>
    <col min="3334" max="3334" width="32.28515625" bestFit="1" customWidth="1"/>
    <col min="3335" max="3335" width="12.42578125" bestFit="1" customWidth="1"/>
    <col min="3336" max="3336" width="22.42578125" bestFit="1" customWidth="1"/>
    <col min="3337" max="3337" width="23.5703125" bestFit="1" customWidth="1"/>
    <col min="3585" max="3585" width="9.28515625" bestFit="1" customWidth="1"/>
    <col min="3586" max="3586" width="30.28515625" bestFit="1" customWidth="1"/>
    <col min="3587" max="3587" width="32.140625" bestFit="1" customWidth="1"/>
    <col min="3589" max="3589" width="21.7109375" bestFit="1" customWidth="1"/>
    <col min="3590" max="3590" width="32.28515625" bestFit="1" customWidth="1"/>
    <col min="3591" max="3591" width="12.42578125" bestFit="1" customWidth="1"/>
    <col min="3592" max="3592" width="22.42578125" bestFit="1" customWidth="1"/>
    <col min="3593" max="3593" width="23.5703125" bestFit="1" customWidth="1"/>
    <col min="3841" max="3841" width="9.28515625" bestFit="1" customWidth="1"/>
    <col min="3842" max="3842" width="30.28515625" bestFit="1" customWidth="1"/>
    <col min="3843" max="3843" width="32.140625" bestFit="1" customWidth="1"/>
    <col min="3845" max="3845" width="21.7109375" bestFit="1" customWidth="1"/>
    <col min="3846" max="3846" width="32.28515625" bestFit="1" customWidth="1"/>
    <col min="3847" max="3847" width="12.42578125" bestFit="1" customWidth="1"/>
    <col min="3848" max="3848" width="22.42578125" bestFit="1" customWidth="1"/>
    <col min="3849" max="3849" width="23.5703125" bestFit="1" customWidth="1"/>
    <col min="4097" max="4097" width="9.28515625" bestFit="1" customWidth="1"/>
    <col min="4098" max="4098" width="30.28515625" bestFit="1" customWidth="1"/>
    <col min="4099" max="4099" width="32.140625" bestFit="1" customWidth="1"/>
    <col min="4101" max="4101" width="21.7109375" bestFit="1" customWidth="1"/>
    <col min="4102" max="4102" width="32.28515625" bestFit="1" customWidth="1"/>
    <col min="4103" max="4103" width="12.42578125" bestFit="1" customWidth="1"/>
    <col min="4104" max="4104" width="22.42578125" bestFit="1" customWidth="1"/>
    <col min="4105" max="4105" width="23.5703125" bestFit="1" customWidth="1"/>
    <col min="4353" max="4353" width="9.28515625" bestFit="1" customWidth="1"/>
    <col min="4354" max="4354" width="30.28515625" bestFit="1" customWidth="1"/>
    <col min="4355" max="4355" width="32.140625" bestFit="1" customWidth="1"/>
    <col min="4357" max="4357" width="21.7109375" bestFit="1" customWidth="1"/>
    <col min="4358" max="4358" width="32.28515625" bestFit="1" customWidth="1"/>
    <col min="4359" max="4359" width="12.42578125" bestFit="1" customWidth="1"/>
    <col min="4360" max="4360" width="22.42578125" bestFit="1" customWidth="1"/>
    <col min="4361" max="4361" width="23.5703125" bestFit="1" customWidth="1"/>
    <col min="4609" max="4609" width="9.28515625" bestFit="1" customWidth="1"/>
    <col min="4610" max="4610" width="30.28515625" bestFit="1" customWidth="1"/>
    <col min="4611" max="4611" width="32.140625" bestFit="1" customWidth="1"/>
    <col min="4613" max="4613" width="21.7109375" bestFit="1" customWidth="1"/>
    <col min="4614" max="4614" width="32.28515625" bestFit="1" customWidth="1"/>
    <col min="4615" max="4615" width="12.42578125" bestFit="1" customWidth="1"/>
    <col min="4616" max="4616" width="22.42578125" bestFit="1" customWidth="1"/>
    <col min="4617" max="4617" width="23.5703125" bestFit="1" customWidth="1"/>
    <col min="4865" max="4865" width="9.28515625" bestFit="1" customWidth="1"/>
    <col min="4866" max="4866" width="30.28515625" bestFit="1" customWidth="1"/>
    <col min="4867" max="4867" width="32.140625" bestFit="1" customWidth="1"/>
    <col min="4869" max="4869" width="21.7109375" bestFit="1" customWidth="1"/>
    <col min="4870" max="4870" width="32.28515625" bestFit="1" customWidth="1"/>
    <col min="4871" max="4871" width="12.42578125" bestFit="1" customWidth="1"/>
    <col min="4872" max="4872" width="22.42578125" bestFit="1" customWidth="1"/>
    <col min="4873" max="4873" width="23.5703125" bestFit="1" customWidth="1"/>
    <col min="5121" max="5121" width="9.28515625" bestFit="1" customWidth="1"/>
    <col min="5122" max="5122" width="30.28515625" bestFit="1" customWidth="1"/>
    <col min="5123" max="5123" width="32.140625" bestFit="1" customWidth="1"/>
    <col min="5125" max="5125" width="21.7109375" bestFit="1" customWidth="1"/>
    <col min="5126" max="5126" width="32.28515625" bestFit="1" customWidth="1"/>
    <col min="5127" max="5127" width="12.42578125" bestFit="1" customWidth="1"/>
    <col min="5128" max="5128" width="22.42578125" bestFit="1" customWidth="1"/>
    <col min="5129" max="5129" width="23.5703125" bestFit="1" customWidth="1"/>
    <col min="5377" max="5377" width="9.28515625" bestFit="1" customWidth="1"/>
    <col min="5378" max="5378" width="30.28515625" bestFit="1" customWidth="1"/>
    <col min="5379" max="5379" width="32.140625" bestFit="1" customWidth="1"/>
    <col min="5381" max="5381" width="21.7109375" bestFit="1" customWidth="1"/>
    <col min="5382" max="5382" width="32.28515625" bestFit="1" customWidth="1"/>
    <col min="5383" max="5383" width="12.42578125" bestFit="1" customWidth="1"/>
    <col min="5384" max="5384" width="22.42578125" bestFit="1" customWidth="1"/>
    <col min="5385" max="5385" width="23.5703125" bestFit="1" customWidth="1"/>
    <col min="5633" max="5633" width="9.28515625" bestFit="1" customWidth="1"/>
    <col min="5634" max="5634" width="30.28515625" bestFit="1" customWidth="1"/>
    <col min="5635" max="5635" width="32.140625" bestFit="1" customWidth="1"/>
    <col min="5637" max="5637" width="21.7109375" bestFit="1" customWidth="1"/>
    <col min="5638" max="5638" width="32.28515625" bestFit="1" customWidth="1"/>
    <col min="5639" max="5639" width="12.42578125" bestFit="1" customWidth="1"/>
    <col min="5640" max="5640" width="22.42578125" bestFit="1" customWidth="1"/>
    <col min="5641" max="5641" width="23.5703125" bestFit="1" customWidth="1"/>
    <col min="5889" max="5889" width="9.28515625" bestFit="1" customWidth="1"/>
    <col min="5890" max="5890" width="30.28515625" bestFit="1" customWidth="1"/>
    <col min="5891" max="5891" width="32.140625" bestFit="1" customWidth="1"/>
    <col min="5893" max="5893" width="21.7109375" bestFit="1" customWidth="1"/>
    <col min="5894" max="5894" width="32.28515625" bestFit="1" customWidth="1"/>
    <col min="5895" max="5895" width="12.42578125" bestFit="1" customWidth="1"/>
    <col min="5896" max="5896" width="22.42578125" bestFit="1" customWidth="1"/>
    <col min="5897" max="5897" width="23.5703125" bestFit="1" customWidth="1"/>
    <col min="6145" max="6145" width="9.28515625" bestFit="1" customWidth="1"/>
    <col min="6146" max="6146" width="30.28515625" bestFit="1" customWidth="1"/>
    <col min="6147" max="6147" width="32.140625" bestFit="1" customWidth="1"/>
    <col min="6149" max="6149" width="21.7109375" bestFit="1" customWidth="1"/>
    <col min="6150" max="6150" width="32.28515625" bestFit="1" customWidth="1"/>
    <col min="6151" max="6151" width="12.42578125" bestFit="1" customWidth="1"/>
    <col min="6152" max="6152" width="22.42578125" bestFit="1" customWidth="1"/>
    <col min="6153" max="6153" width="23.5703125" bestFit="1" customWidth="1"/>
    <col min="6401" max="6401" width="9.28515625" bestFit="1" customWidth="1"/>
    <col min="6402" max="6402" width="30.28515625" bestFit="1" customWidth="1"/>
    <col min="6403" max="6403" width="32.140625" bestFit="1" customWidth="1"/>
    <col min="6405" max="6405" width="21.7109375" bestFit="1" customWidth="1"/>
    <col min="6406" max="6406" width="32.28515625" bestFit="1" customWidth="1"/>
    <col min="6407" max="6407" width="12.42578125" bestFit="1" customWidth="1"/>
    <col min="6408" max="6408" width="22.42578125" bestFit="1" customWidth="1"/>
    <col min="6409" max="6409" width="23.5703125" bestFit="1" customWidth="1"/>
    <col min="6657" max="6657" width="9.28515625" bestFit="1" customWidth="1"/>
    <col min="6658" max="6658" width="30.28515625" bestFit="1" customWidth="1"/>
    <col min="6659" max="6659" width="32.140625" bestFit="1" customWidth="1"/>
    <col min="6661" max="6661" width="21.7109375" bestFit="1" customWidth="1"/>
    <col min="6662" max="6662" width="32.28515625" bestFit="1" customWidth="1"/>
    <col min="6663" max="6663" width="12.42578125" bestFit="1" customWidth="1"/>
    <col min="6664" max="6664" width="22.42578125" bestFit="1" customWidth="1"/>
    <col min="6665" max="6665" width="23.5703125" bestFit="1" customWidth="1"/>
    <col min="6913" max="6913" width="9.28515625" bestFit="1" customWidth="1"/>
    <col min="6914" max="6914" width="30.28515625" bestFit="1" customWidth="1"/>
    <col min="6915" max="6915" width="32.140625" bestFit="1" customWidth="1"/>
    <col min="6917" max="6917" width="21.7109375" bestFit="1" customWidth="1"/>
    <col min="6918" max="6918" width="32.28515625" bestFit="1" customWidth="1"/>
    <col min="6919" max="6919" width="12.42578125" bestFit="1" customWidth="1"/>
    <col min="6920" max="6920" width="22.42578125" bestFit="1" customWidth="1"/>
    <col min="6921" max="6921" width="23.5703125" bestFit="1" customWidth="1"/>
    <col min="7169" max="7169" width="9.28515625" bestFit="1" customWidth="1"/>
    <col min="7170" max="7170" width="30.28515625" bestFit="1" customWidth="1"/>
    <col min="7171" max="7171" width="32.140625" bestFit="1" customWidth="1"/>
    <col min="7173" max="7173" width="21.7109375" bestFit="1" customWidth="1"/>
    <col min="7174" max="7174" width="32.28515625" bestFit="1" customWidth="1"/>
    <col min="7175" max="7175" width="12.42578125" bestFit="1" customWidth="1"/>
    <col min="7176" max="7176" width="22.42578125" bestFit="1" customWidth="1"/>
    <col min="7177" max="7177" width="23.5703125" bestFit="1" customWidth="1"/>
    <col min="7425" max="7425" width="9.28515625" bestFit="1" customWidth="1"/>
    <col min="7426" max="7426" width="30.28515625" bestFit="1" customWidth="1"/>
    <col min="7427" max="7427" width="32.140625" bestFit="1" customWidth="1"/>
    <col min="7429" max="7429" width="21.7109375" bestFit="1" customWidth="1"/>
    <col min="7430" max="7430" width="32.28515625" bestFit="1" customWidth="1"/>
    <col min="7431" max="7431" width="12.42578125" bestFit="1" customWidth="1"/>
    <col min="7432" max="7432" width="22.42578125" bestFit="1" customWidth="1"/>
    <col min="7433" max="7433" width="23.5703125" bestFit="1" customWidth="1"/>
    <col min="7681" max="7681" width="9.28515625" bestFit="1" customWidth="1"/>
    <col min="7682" max="7682" width="30.28515625" bestFit="1" customWidth="1"/>
    <col min="7683" max="7683" width="32.140625" bestFit="1" customWidth="1"/>
    <col min="7685" max="7685" width="21.7109375" bestFit="1" customWidth="1"/>
    <col min="7686" max="7686" width="32.28515625" bestFit="1" customWidth="1"/>
    <col min="7687" max="7687" width="12.42578125" bestFit="1" customWidth="1"/>
    <col min="7688" max="7688" width="22.42578125" bestFit="1" customWidth="1"/>
    <col min="7689" max="7689" width="23.5703125" bestFit="1" customWidth="1"/>
    <col min="7937" max="7937" width="9.28515625" bestFit="1" customWidth="1"/>
    <col min="7938" max="7938" width="30.28515625" bestFit="1" customWidth="1"/>
    <col min="7939" max="7939" width="32.140625" bestFit="1" customWidth="1"/>
    <col min="7941" max="7941" width="21.7109375" bestFit="1" customWidth="1"/>
    <col min="7942" max="7942" width="32.28515625" bestFit="1" customWidth="1"/>
    <col min="7943" max="7943" width="12.42578125" bestFit="1" customWidth="1"/>
    <col min="7944" max="7944" width="22.42578125" bestFit="1" customWidth="1"/>
    <col min="7945" max="7945" width="23.5703125" bestFit="1" customWidth="1"/>
    <col min="8193" max="8193" width="9.28515625" bestFit="1" customWidth="1"/>
    <col min="8194" max="8194" width="30.28515625" bestFit="1" customWidth="1"/>
    <col min="8195" max="8195" width="32.140625" bestFit="1" customWidth="1"/>
    <col min="8197" max="8197" width="21.7109375" bestFit="1" customWidth="1"/>
    <col min="8198" max="8198" width="32.28515625" bestFit="1" customWidth="1"/>
    <col min="8199" max="8199" width="12.42578125" bestFit="1" customWidth="1"/>
    <col min="8200" max="8200" width="22.42578125" bestFit="1" customWidth="1"/>
    <col min="8201" max="8201" width="23.5703125" bestFit="1" customWidth="1"/>
    <col min="8449" max="8449" width="9.28515625" bestFit="1" customWidth="1"/>
    <col min="8450" max="8450" width="30.28515625" bestFit="1" customWidth="1"/>
    <col min="8451" max="8451" width="32.140625" bestFit="1" customWidth="1"/>
    <col min="8453" max="8453" width="21.7109375" bestFit="1" customWidth="1"/>
    <col min="8454" max="8454" width="32.28515625" bestFit="1" customWidth="1"/>
    <col min="8455" max="8455" width="12.42578125" bestFit="1" customWidth="1"/>
    <col min="8456" max="8456" width="22.42578125" bestFit="1" customWidth="1"/>
    <col min="8457" max="8457" width="23.5703125" bestFit="1" customWidth="1"/>
    <col min="8705" max="8705" width="9.28515625" bestFit="1" customWidth="1"/>
    <col min="8706" max="8706" width="30.28515625" bestFit="1" customWidth="1"/>
    <col min="8707" max="8707" width="32.140625" bestFit="1" customWidth="1"/>
    <col min="8709" max="8709" width="21.7109375" bestFit="1" customWidth="1"/>
    <col min="8710" max="8710" width="32.28515625" bestFit="1" customWidth="1"/>
    <col min="8711" max="8711" width="12.42578125" bestFit="1" customWidth="1"/>
    <col min="8712" max="8712" width="22.42578125" bestFit="1" customWidth="1"/>
    <col min="8713" max="8713" width="23.5703125" bestFit="1" customWidth="1"/>
    <col min="8961" max="8961" width="9.28515625" bestFit="1" customWidth="1"/>
    <col min="8962" max="8962" width="30.28515625" bestFit="1" customWidth="1"/>
    <col min="8963" max="8963" width="32.140625" bestFit="1" customWidth="1"/>
    <col min="8965" max="8965" width="21.7109375" bestFit="1" customWidth="1"/>
    <col min="8966" max="8966" width="32.28515625" bestFit="1" customWidth="1"/>
    <col min="8967" max="8967" width="12.42578125" bestFit="1" customWidth="1"/>
    <col min="8968" max="8968" width="22.42578125" bestFit="1" customWidth="1"/>
    <col min="8969" max="8969" width="23.5703125" bestFit="1" customWidth="1"/>
    <col min="9217" max="9217" width="9.28515625" bestFit="1" customWidth="1"/>
    <col min="9218" max="9218" width="30.28515625" bestFit="1" customWidth="1"/>
    <col min="9219" max="9219" width="32.140625" bestFit="1" customWidth="1"/>
    <col min="9221" max="9221" width="21.7109375" bestFit="1" customWidth="1"/>
    <col min="9222" max="9222" width="32.28515625" bestFit="1" customWidth="1"/>
    <col min="9223" max="9223" width="12.42578125" bestFit="1" customWidth="1"/>
    <col min="9224" max="9224" width="22.42578125" bestFit="1" customWidth="1"/>
    <col min="9225" max="9225" width="23.5703125" bestFit="1" customWidth="1"/>
    <col min="9473" max="9473" width="9.28515625" bestFit="1" customWidth="1"/>
    <col min="9474" max="9474" width="30.28515625" bestFit="1" customWidth="1"/>
    <col min="9475" max="9475" width="32.140625" bestFit="1" customWidth="1"/>
    <col min="9477" max="9477" width="21.7109375" bestFit="1" customWidth="1"/>
    <col min="9478" max="9478" width="32.28515625" bestFit="1" customWidth="1"/>
    <col min="9479" max="9479" width="12.42578125" bestFit="1" customWidth="1"/>
    <col min="9480" max="9480" width="22.42578125" bestFit="1" customWidth="1"/>
    <col min="9481" max="9481" width="23.5703125" bestFit="1" customWidth="1"/>
    <col min="9729" max="9729" width="9.28515625" bestFit="1" customWidth="1"/>
    <col min="9730" max="9730" width="30.28515625" bestFit="1" customWidth="1"/>
    <col min="9731" max="9731" width="32.140625" bestFit="1" customWidth="1"/>
    <col min="9733" max="9733" width="21.7109375" bestFit="1" customWidth="1"/>
    <col min="9734" max="9734" width="32.28515625" bestFit="1" customWidth="1"/>
    <col min="9735" max="9735" width="12.42578125" bestFit="1" customWidth="1"/>
    <col min="9736" max="9736" width="22.42578125" bestFit="1" customWidth="1"/>
    <col min="9737" max="9737" width="23.5703125" bestFit="1" customWidth="1"/>
    <col min="9985" max="9985" width="9.28515625" bestFit="1" customWidth="1"/>
    <col min="9986" max="9986" width="30.28515625" bestFit="1" customWidth="1"/>
    <col min="9987" max="9987" width="32.140625" bestFit="1" customWidth="1"/>
    <col min="9989" max="9989" width="21.7109375" bestFit="1" customWidth="1"/>
    <col min="9990" max="9990" width="32.28515625" bestFit="1" customWidth="1"/>
    <col min="9991" max="9991" width="12.42578125" bestFit="1" customWidth="1"/>
    <col min="9992" max="9992" width="22.42578125" bestFit="1" customWidth="1"/>
    <col min="9993" max="9993" width="23.5703125" bestFit="1" customWidth="1"/>
    <col min="10241" max="10241" width="9.28515625" bestFit="1" customWidth="1"/>
    <col min="10242" max="10242" width="30.28515625" bestFit="1" customWidth="1"/>
    <col min="10243" max="10243" width="32.140625" bestFit="1" customWidth="1"/>
    <col min="10245" max="10245" width="21.7109375" bestFit="1" customWidth="1"/>
    <col min="10246" max="10246" width="32.28515625" bestFit="1" customWidth="1"/>
    <col min="10247" max="10247" width="12.42578125" bestFit="1" customWidth="1"/>
    <col min="10248" max="10248" width="22.42578125" bestFit="1" customWidth="1"/>
    <col min="10249" max="10249" width="23.5703125" bestFit="1" customWidth="1"/>
    <col min="10497" max="10497" width="9.28515625" bestFit="1" customWidth="1"/>
    <col min="10498" max="10498" width="30.28515625" bestFit="1" customWidth="1"/>
    <col min="10499" max="10499" width="32.140625" bestFit="1" customWidth="1"/>
    <col min="10501" max="10501" width="21.7109375" bestFit="1" customWidth="1"/>
    <col min="10502" max="10502" width="32.28515625" bestFit="1" customWidth="1"/>
    <col min="10503" max="10503" width="12.42578125" bestFit="1" customWidth="1"/>
    <col min="10504" max="10504" width="22.42578125" bestFit="1" customWidth="1"/>
    <col min="10505" max="10505" width="23.5703125" bestFit="1" customWidth="1"/>
    <col min="10753" max="10753" width="9.28515625" bestFit="1" customWidth="1"/>
    <col min="10754" max="10754" width="30.28515625" bestFit="1" customWidth="1"/>
    <col min="10755" max="10755" width="32.140625" bestFit="1" customWidth="1"/>
    <col min="10757" max="10757" width="21.7109375" bestFit="1" customWidth="1"/>
    <col min="10758" max="10758" width="32.28515625" bestFit="1" customWidth="1"/>
    <col min="10759" max="10759" width="12.42578125" bestFit="1" customWidth="1"/>
    <col min="10760" max="10760" width="22.42578125" bestFit="1" customWidth="1"/>
    <col min="10761" max="10761" width="23.5703125" bestFit="1" customWidth="1"/>
    <col min="11009" max="11009" width="9.28515625" bestFit="1" customWidth="1"/>
    <col min="11010" max="11010" width="30.28515625" bestFit="1" customWidth="1"/>
    <col min="11011" max="11011" width="32.140625" bestFit="1" customWidth="1"/>
    <col min="11013" max="11013" width="21.7109375" bestFit="1" customWidth="1"/>
    <col min="11014" max="11014" width="32.28515625" bestFit="1" customWidth="1"/>
    <col min="11015" max="11015" width="12.42578125" bestFit="1" customWidth="1"/>
    <col min="11016" max="11016" width="22.42578125" bestFit="1" customWidth="1"/>
    <col min="11017" max="11017" width="23.5703125" bestFit="1" customWidth="1"/>
    <col min="11265" max="11265" width="9.28515625" bestFit="1" customWidth="1"/>
    <col min="11266" max="11266" width="30.28515625" bestFit="1" customWidth="1"/>
    <col min="11267" max="11267" width="32.140625" bestFit="1" customWidth="1"/>
    <col min="11269" max="11269" width="21.7109375" bestFit="1" customWidth="1"/>
    <col min="11270" max="11270" width="32.28515625" bestFit="1" customWidth="1"/>
    <col min="11271" max="11271" width="12.42578125" bestFit="1" customWidth="1"/>
    <col min="11272" max="11272" width="22.42578125" bestFit="1" customWidth="1"/>
    <col min="11273" max="11273" width="23.5703125" bestFit="1" customWidth="1"/>
    <col min="11521" max="11521" width="9.28515625" bestFit="1" customWidth="1"/>
    <col min="11522" max="11522" width="30.28515625" bestFit="1" customWidth="1"/>
    <col min="11523" max="11523" width="32.140625" bestFit="1" customWidth="1"/>
    <col min="11525" max="11525" width="21.7109375" bestFit="1" customWidth="1"/>
    <col min="11526" max="11526" width="32.28515625" bestFit="1" customWidth="1"/>
    <col min="11527" max="11527" width="12.42578125" bestFit="1" customWidth="1"/>
    <col min="11528" max="11528" width="22.42578125" bestFit="1" customWidth="1"/>
    <col min="11529" max="11529" width="23.5703125" bestFit="1" customWidth="1"/>
    <col min="11777" max="11777" width="9.28515625" bestFit="1" customWidth="1"/>
    <col min="11778" max="11778" width="30.28515625" bestFit="1" customWidth="1"/>
    <col min="11779" max="11779" width="32.140625" bestFit="1" customWidth="1"/>
    <col min="11781" max="11781" width="21.7109375" bestFit="1" customWidth="1"/>
    <col min="11782" max="11782" width="32.28515625" bestFit="1" customWidth="1"/>
    <col min="11783" max="11783" width="12.42578125" bestFit="1" customWidth="1"/>
    <col min="11784" max="11784" width="22.42578125" bestFit="1" customWidth="1"/>
    <col min="11785" max="11785" width="23.5703125" bestFit="1" customWidth="1"/>
    <col min="12033" max="12033" width="9.28515625" bestFit="1" customWidth="1"/>
    <col min="12034" max="12034" width="30.28515625" bestFit="1" customWidth="1"/>
    <col min="12035" max="12035" width="32.140625" bestFit="1" customWidth="1"/>
    <col min="12037" max="12037" width="21.7109375" bestFit="1" customWidth="1"/>
    <col min="12038" max="12038" width="32.28515625" bestFit="1" customWidth="1"/>
    <col min="12039" max="12039" width="12.42578125" bestFit="1" customWidth="1"/>
    <col min="12040" max="12040" width="22.42578125" bestFit="1" customWidth="1"/>
    <col min="12041" max="12041" width="23.5703125" bestFit="1" customWidth="1"/>
    <col min="12289" max="12289" width="9.28515625" bestFit="1" customWidth="1"/>
    <col min="12290" max="12290" width="30.28515625" bestFit="1" customWidth="1"/>
    <col min="12291" max="12291" width="32.140625" bestFit="1" customWidth="1"/>
    <col min="12293" max="12293" width="21.7109375" bestFit="1" customWidth="1"/>
    <col min="12294" max="12294" width="32.28515625" bestFit="1" customWidth="1"/>
    <col min="12295" max="12295" width="12.42578125" bestFit="1" customWidth="1"/>
    <col min="12296" max="12296" width="22.42578125" bestFit="1" customWidth="1"/>
    <col min="12297" max="12297" width="23.5703125" bestFit="1" customWidth="1"/>
    <col min="12545" max="12545" width="9.28515625" bestFit="1" customWidth="1"/>
    <col min="12546" max="12546" width="30.28515625" bestFit="1" customWidth="1"/>
    <col min="12547" max="12547" width="32.140625" bestFit="1" customWidth="1"/>
    <col min="12549" max="12549" width="21.7109375" bestFit="1" customWidth="1"/>
    <col min="12550" max="12550" width="32.28515625" bestFit="1" customWidth="1"/>
    <col min="12551" max="12551" width="12.42578125" bestFit="1" customWidth="1"/>
    <col min="12552" max="12552" width="22.42578125" bestFit="1" customWidth="1"/>
    <col min="12553" max="12553" width="23.5703125" bestFit="1" customWidth="1"/>
    <col min="12801" max="12801" width="9.28515625" bestFit="1" customWidth="1"/>
    <col min="12802" max="12802" width="30.28515625" bestFit="1" customWidth="1"/>
    <col min="12803" max="12803" width="32.140625" bestFit="1" customWidth="1"/>
    <col min="12805" max="12805" width="21.7109375" bestFit="1" customWidth="1"/>
    <col min="12806" max="12806" width="32.28515625" bestFit="1" customWidth="1"/>
    <col min="12807" max="12807" width="12.42578125" bestFit="1" customWidth="1"/>
    <col min="12808" max="12808" width="22.42578125" bestFit="1" customWidth="1"/>
    <col min="12809" max="12809" width="23.5703125" bestFit="1" customWidth="1"/>
    <col min="13057" max="13057" width="9.28515625" bestFit="1" customWidth="1"/>
    <col min="13058" max="13058" width="30.28515625" bestFit="1" customWidth="1"/>
    <col min="13059" max="13059" width="32.140625" bestFit="1" customWidth="1"/>
    <col min="13061" max="13061" width="21.7109375" bestFit="1" customWidth="1"/>
    <col min="13062" max="13062" width="32.28515625" bestFit="1" customWidth="1"/>
    <col min="13063" max="13063" width="12.42578125" bestFit="1" customWidth="1"/>
    <col min="13064" max="13064" width="22.42578125" bestFit="1" customWidth="1"/>
    <col min="13065" max="13065" width="23.5703125" bestFit="1" customWidth="1"/>
    <col min="13313" max="13313" width="9.28515625" bestFit="1" customWidth="1"/>
    <col min="13314" max="13314" width="30.28515625" bestFit="1" customWidth="1"/>
    <col min="13315" max="13315" width="32.140625" bestFit="1" customWidth="1"/>
    <col min="13317" max="13317" width="21.7109375" bestFit="1" customWidth="1"/>
    <col min="13318" max="13318" width="32.28515625" bestFit="1" customWidth="1"/>
    <col min="13319" max="13319" width="12.42578125" bestFit="1" customWidth="1"/>
    <col min="13320" max="13320" width="22.42578125" bestFit="1" customWidth="1"/>
    <col min="13321" max="13321" width="23.5703125" bestFit="1" customWidth="1"/>
    <col min="13569" max="13569" width="9.28515625" bestFit="1" customWidth="1"/>
    <col min="13570" max="13570" width="30.28515625" bestFit="1" customWidth="1"/>
    <col min="13571" max="13571" width="32.140625" bestFit="1" customWidth="1"/>
    <col min="13573" max="13573" width="21.7109375" bestFit="1" customWidth="1"/>
    <col min="13574" max="13574" width="32.28515625" bestFit="1" customWidth="1"/>
    <col min="13575" max="13575" width="12.42578125" bestFit="1" customWidth="1"/>
    <col min="13576" max="13576" width="22.42578125" bestFit="1" customWidth="1"/>
    <col min="13577" max="13577" width="23.5703125" bestFit="1" customWidth="1"/>
    <col min="13825" max="13825" width="9.28515625" bestFit="1" customWidth="1"/>
    <col min="13826" max="13826" width="30.28515625" bestFit="1" customWidth="1"/>
    <col min="13827" max="13827" width="32.140625" bestFit="1" customWidth="1"/>
    <col min="13829" max="13829" width="21.7109375" bestFit="1" customWidth="1"/>
    <col min="13830" max="13830" width="32.28515625" bestFit="1" customWidth="1"/>
    <col min="13831" max="13831" width="12.42578125" bestFit="1" customWidth="1"/>
    <col min="13832" max="13832" width="22.42578125" bestFit="1" customWidth="1"/>
    <col min="13833" max="13833" width="23.5703125" bestFit="1" customWidth="1"/>
    <col min="14081" max="14081" width="9.28515625" bestFit="1" customWidth="1"/>
    <col min="14082" max="14082" width="30.28515625" bestFit="1" customWidth="1"/>
    <col min="14083" max="14083" width="32.140625" bestFit="1" customWidth="1"/>
    <col min="14085" max="14085" width="21.7109375" bestFit="1" customWidth="1"/>
    <col min="14086" max="14086" width="32.28515625" bestFit="1" customWidth="1"/>
    <col min="14087" max="14087" width="12.42578125" bestFit="1" customWidth="1"/>
    <col min="14088" max="14088" width="22.42578125" bestFit="1" customWidth="1"/>
    <col min="14089" max="14089" width="23.5703125" bestFit="1" customWidth="1"/>
    <col min="14337" max="14337" width="9.28515625" bestFit="1" customWidth="1"/>
    <col min="14338" max="14338" width="30.28515625" bestFit="1" customWidth="1"/>
    <col min="14339" max="14339" width="32.140625" bestFit="1" customWidth="1"/>
    <col min="14341" max="14341" width="21.7109375" bestFit="1" customWidth="1"/>
    <col min="14342" max="14342" width="32.28515625" bestFit="1" customWidth="1"/>
    <col min="14343" max="14343" width="12.42578125" bestFit="1" customWidth="1"/>
    <col min="14344" max="14344" width="22.42578125" bestFit="1" customWidth="1"/>
    <col min="14345" max="14345" width="23.5703125" bestFit="1" customWidth="1"/>
    <col min="14593" max="14593" width="9.28515625" bestFit="1" customWidth="1"/>
    <col min="14594" max="14594" width="30.28515625" bestFit="1" customWidth="1"/>
    <col min="14595" max="14595" width="32.140625" bestFit="1" customWidth="1"/>
    <col min="14597" max="14597" width="21.7109375" bestFit="1" customWidth="1"/>
    <col min="14598" max="14598" width="32.28515625" bestFit="1" customWidth="1"/>
    <col min="14599" max="14599" width="12.42578125" bestFit="1" customWidth="1"/>
    <col min="14600" max="14600" width="22.42578125" bestFit="1" customWidth="1"/>
    <col min="14601" max="14601" width="23.5703125" bestFit="1" customWidth="1"/>
    <col min="14849" max="14849" width="9.28515625" bestFit="1" customWidth="1"/>
    <col min="14850" max="14850" width="30.28515625" bestFit="1" customWidth="1"/>
    <col min="14851" max="14851" width="32.140625" bestFit="1" customWidth="1"/>
    <col min="14853" max="14853" width="21.7109375" bestFit="1" customWidth="1"/>
    <col min="14854" max="14854" width="32.28515625" bestFit="1" customWidth="1"/>
    <col min="14855" max="14855" width="12.42578125" bestFit="1" customWidth="1"/>
    <col min="14856" max="14856" width="22.42578125" bestFit="1" customWidth="1"/>
    <col min="14857" max="14857" width="23.5703125" bestFit="1" customWidth="1"/>
    <col min="15105" max="15105" width="9.28515625" bestFit="1" customWidth="1"/>
    <col min="15106" max="15106" width="30.28515625" bestFit="1" customWidth="1"/>
    <col min="15107" max="15107" width="32.140625" bestFit="1" customWidth="1"/>
    <col min="15109" max="15109" width="21.7109375" bestFit="1" customWidth="1"/>
    <col min="15110" max="15110" width="32.28515625" bestFit="1" customWidth="1"/>
    <col min="15111" max="15111" width="12.42578125" bestFit="1" customWidth="1"/>
    <col min="15112" max="15112" width="22.42578125" bestFit="1" customWidth="1"/>
    <col min="15113" max="15113" width="23.5703125" bestFit="1" customWidth="1"/>
    <col min="15361" max="15361" width="9.28515625" bestFit="1" customWidth="1"/>
    <col min="15362" max="15362" width="30.28515625" bestFit="1" customWidth="1"/>
    <col min="15363" max="15363" width="32.140625" bestFit="1" customWidth="1"/>
    <col min="15365" max="15365" width="21.7109375" bestFit="1" customWidth="1"/>
    <col min="15366" max="15366" width="32.28515625" bestFit="1" customWidth="1"/>
    <col min="15367" max="15367" width="12.42578125" bestFit="1" customWidth="1"/>
    <col min="15368" max="15368" width="22.42578125" bestFit="1" customWidth="1"/>
    <col min="15369" max="15369" width="23.5703125" bestFit="1" customWidth="1"/>
    <col min="15617" max="15617" width="9.28515625" bestFit="1" customWidth="1"/>
    <col min="15618" max="15618" width="30.28515625" bestFit="1" customWidth="1"/>
    <col min="15619" max="15619" width="32.140625" bestFit="1" customWidth="1"/>
    <col min="15621" max="15621" width="21.7109375" bestFit="1" customWidth="1"/>
    <col min="15622" max="15622" width="32.28515625" bestFit="1" customWidth="1"/>
    <col min="15623" max="15623" width="12.42578125" bestFit="1" customWidth="1"/>
    <col min="15624" max="15624" width="22.42578125" bestFit="1" customWidth="1"/>
    <col min="15625" max="15625" width="23.5703125" bestFit="1" customWidth="1"/>
    <col min="15873" max="15873" width="9.28515625" bestFit="1" customWidth="1"/>
    <col min="15874" max="15874" width="30.28515625" bestFit="1" customWidth="1"/>
    <col min="15875" max="15875" width="32.140625" bestFit="1" customWidth="1"/>
    <col min="15877" max="15877" width="21.7109375" bestFit="1" customWidth="1"/>
    <col min="15878" max="15878" width="32.28515625" bestFit="1" customWidth="1"/>
    <col min="15879" max="15879" width="12.42578125" bestFit="1" customWidth="1"/>
    <col min="15880" max="15880" width="22.42578125" bestFit="1" customWidth="1"/>
    <col min="15881" max="15881" width="23.5703125" bestFit="1" customWidth="1"/>
    <col min="16129" max="16129" width="9.28515625" bestFit="1" customWidth="1"/>
    <col min="16130" max="16130" width="30.28515625" bestFit="1" customWidth="1"/>
    <col min="16131" max="16131" width="32.140625" bestFit="1" customWidth="1"/>
    <col min="16133" max="16133" width="21.7109375" bestFit="1" customWidth="1"/>
    <col min="16134" max="16134" width="32.28515625" bestFit="1" customWidth="1"/>
    <col min="16135" max="16135" width="12.42578125" bestFit="1" customWidth="1"/>
    <col min="16136" max="16136" width="22.42578125" bestFit="1" customWidth="1"/>
    <col min="16137" max="16137" width="23.5703125" bestFit="1" customWidth="1"/>
  </cols>
  <sheetData>
    <row r="1" spans="1:9" x14ac:dyDescent="0.25">
      <c r="A1" t="s">
        <v>1004</v>
      </c>
      <c r="B1" t="s">
        <v>1005</v>
      </c>
      <c r="C1" s="29" t="s">
        <v>883</v>
      </c>
      <c r="D1" s="30" t="s">
        <v>875</v>
      </c>
      <c r="E1" t="s">
        <v>1006</v>
      </c>
      <c r="F1" s="28" t="s">
        <v>1003</v>
      </c>
      <c r="G1" t="s">
        <v>1007</v>
      </c>
      <c r="H1" t="s">
        <v>1008</v>
      </c>
      <c r="I1" t="s">
        <v>1009</v>
      </c>
    </row>
    <row r="2" spans="1:9" x14ac:dyDescent="0.25">
      <c r="A2" t="s">
        <v>1010</v>
      </c>
      <c r="B2" t="s">
        <v>1011</v>
      </c>
      <c r="C2" s="29">
        <v>10</v>
      </c>
      <c r="D2" s="30">
        <v>10000</v>
      </c>
      <c r="E2" t="s">
        <v>1012</v>
      </c>
      <c r="F2" s="28">
        <v>10</v>
      </c>
      <c r="G2" t="s">
        <v>1013</v>
      </c>
      <c r="H2" t="s">
        <v>1014</v>
      </c>
      <c r="I2" t="s">
        <v>1015</v>
      </c>
    </row>
    <row r="3" spans="1:9" x14ac:dyDescent="0.25">
      <c r="A3" t="s">
        <v>1010</v>
      </c>
      <c r="B3" t="s">
        <v>1011</v>
      </c>
      <c r="C3" s="29">
        <v>15</v>
      </c>
      <c r="D3" s="30">
        <v>10011</v>
      </c>
      <c r="E3" t="s">
        <v>1016</v>
      </c>
      <c r="F3" s="28">
        <v>10</v>
      </c>
      <c r="G3" t="s">
        <v>1013</v>
      </c>
      <c r="H3" t="s">
        <v>1014</v>
      </c>
      <c r="I3" t="s">
        <v>1017</v>
      </c>
    </row>
    <row r="4" spans="1:9" x14ac:dyDescent="0.25">
      <c r="A4" t="s">
        <v>1010</v>
      </c>
      <c r="B4" t="s">
        <v>1011</v>
      </c>
      <c r="C4" s="29">
        <v>15</v>
      </c>
      <c r="D4" s="30">
        <v>10013</v>
      </c>
      <c r="E4" t="s">
        <v>1018</v>
      </c>
      <c r="F4" s="28">
        <v>10</v>
      </c>
      <c r="G4" t="s">
        <v>1013</v>
      </c>
      <c r="H4" t="s">
        <v>1014</v>
      </c>
      <c r="I4" t="s">
        <v>1017</v>
      </c>
    </row>
    <row r="5" spans="1:9" x14ac:dyDescent="0.25">
      <c r="A5" t="s">
        <v>1010</v>
      </c>
      <c r="B5" t="s">
        <v>1011</v>
      </c>
      <c r="C5" s="29">
        <v>15</v>
      </c>
      <c r="D5" s="30">
        <v>10061</v>
      </c>
      <c r="E5" t="s">
        <v>1019</v>
      </c>
      <c r="F5" s="28">
        <v>10</v>
      </c>
      <c r="G5" t="s">
        <v>1013</v>
      </c>
      <c r="H5" t="s">
        <v>1014</v>
      </c>
      <c r="I5" t="s">
        <v>1017</v>
      </c>
    </row>
    <row r="6" spans="1:9" x14ac:dyDescent="0.25">
      <c r="A6" t="s">
        <v>1010</v>
      </c>
      <c r="B6" t="s">
        <v>1011</v>
      </c>
      <c r="C6" s="29">
        <v>15</v>
      </c>
      <c r="D6" s="30">
        <v>10063</v>
      </c>
      <c r="E6" t="s">
        <v>1020</v>
      </c>
      <c r="F6" s="28">
        <v>10</v>
      </c>
      <c r="G6" t="s">
        <v>1013</v>
      </c>
      <c r="H6" t="s">
        <v>1014</v>
      </c>
      <c r="I6" t="s">
        <v>1017</v>
      </c>
    </row>
    <row r="7" spans="1:9" x14ac:dyDescent="0.25">
      <c r="A7" t="s">
        <v>1010</v>
      </c>
      <c r="B7" t="s">
        <v>1011</v>
      </c>
      <c r="C7" s="29">
        <v>15</v>
      </c>
      <c r="D7" s="30">
        <v>10100</v>
      </c>
      <c r="E7" t="s">
        <v>1021</v>
      </c>
      <c r="F7" s="28">
        <v>10</v>
      </c>
      <c r="G7" t="s">
        <v>1013</v>
      </c>
      <c r="H7" t="s">
        <v>1014</v>
      </c>
      <c r="I7" t="s">
        <v>1017</v>
      </c>
    </row>
    <row r="8" spans="1:9" x14ac:dyDescent="0.25">
      <c r="A8" t="s">
        <v>1010</v>
      </c>
      <c r="B8" t="s">
        <v>1011</v>
      </c>
      <c r="C8" s="29">
        <v>15</v>
      </c>
      <c r="D8" s="30">
        <v>10101</v>
      </c>
      <c r="E8" t="s">
        <v>1022</v>
      </c>
      <c r="F8" s="28">
        <v>10</v>
      </c>
      <c r="G8" t="s">
        <v>1013</v>
      </c>
      <c r="H8" t="s">
        <v>1014</v>
      </c>
      <c r="I8" t="s">
        <v>1017</v>
      </c>
    </row>
    <row r="9" spans="1:9" x14ac:dyDescent="0.25">
      <c r="A9" t="s">
        <v>1010</v>
      </c>
      <c r="B9" t="s">
        <v>1011</v>
      </c>
      <c r="C9" s="29">
        <v>15</v>
      </c>
      <c r="D9" s="30">
        <v>10102</v>
      </c>
      <c r="E9" t="s">
        <v>1023</v>
      </c>
      <c r="F9" s="28">
        <v>10</v>
      </c>
      <c r="G9" t="s">
        <v>1013</v>
      </c>
      <c r="H9" t="s">
        <v>1014</v>
      </c>
      <c r="I9" t="s">
        <v>1017</v>
      </c>
    </row>
    <row r="10" spans="1:9" x14ac:dyDescent="0.25">
      <c r="A10" t="s">
        <v>1010</v>
      </c>
      <c r="B10" t="s">
        <v>1011</v>
      </c>
      <c r="C10" s="29">
        <v>15</v>
      </c>
      <c r="D10" s="30">
        <v>10103</v>
      </c>
      <c r="E10" t="s">
        <v>1024</v>
      </c>
      <c r="F10" s="28">
        <v>10</v>
      </c>
      <c r="G10" t="s">
        <v>1013</v>
      </c>
      <c r="H10" t="s">
        <v>1014</v>
      </c>
      <c r="I10" t="s">
        <v>1017</v>
      </c>
    </row>
    <row r="11" spans="1:9" x14ac:dyDescent="0.25">
      <c r="A11" t="s">
        <v>1010</v>
      </c>
      <c r="B11" t="s">
        <v>1011</v>
      </c>
      <c r="C11" s="29">
        <v>15</v>
      </c>
      <c r="D11" s="30">
        <v>10104</v>
      </c>
      <c r="E11" t="s">
        <v>1025</v>
      </c>
      <c r="F11" s="28">
        <v>10</v>
      </c>
      <c r="G11" t="s">
        <v>1013</v>
      </c>
      <c r="H11" t="s">
        <v>1014</v>
      </c>
      <c r="I11" t="s">
        <v>1017</v>
      </c>
    </row>
    <row r="12" spans="1:9" x14ac:dyDescent="0.25">
      <c r="A12" t="s">
        <v>1010</v>
      </c>
      <c r="B12" t="s">
        <v>1011</v>
      </c>
      <c r="C12" s="29">
        <v>15</v>
      </c>
      <c r="D12" s="30">
        <v>10105</v>
      </c>
      <c r="E12" t="s">
        <v>1026</v>
      </c>
      <c r="F12" s="28">
        <v>10</v>
      </c>
      <c r="G12" t="s">
        <v>1013</v>
      </c>
      <c r="H12" t="s">
        <v>1014</v>
      </c>
      <c r="I12" t="s">
        <v>1017</v>
      </c>
    </row>
    <row r="13" spans="1:9" x14ac:dyDescent="0.25">
      <c r="A13" t="s">
        <v>1010</v>
      </c>
      <c r="B13" t="s">
        <v>1011</v>
      </c>
      <c r="C13" s="29">
        <v>15</v>
      </c>
      <c r="D13" s="30">
        <v>10106</v>
      </c>
      <c r="E13" t="s">
        <v>1027</v>
      </c>
      <c r="F13" s="28">
        <v>10</v>
      </c>
      <c r="G13" t="s">
        <v>1013</v>
      </c>
      <c r="H13" t="s">
        <v>1014</v>
      </c>
      <c r="I13" t="s">
        <v>1017</v>
      </c>
    </row>
    <row r="14" spans="1:9" x14ac:dyDescent="0.25">
      <c r="A14" t="s">
        <v>1010</v>
      </c>
      <c r="B14" t="s">
        <v>1011</v>
      </c>
      <c r="C14" s="29">
        <v>15</v>
      </c>
      <c r="D14" s="30">
        <v>10107</v>
      </c>
      <c r="E14" t="s">
        <v>1028</v>
      </c>
      <c r="F14" s="28">
        <v>10</v>
      </c>
      <c r="G14" t="s">
        <v>1013</v>
      </c>
      <c r="H14" t="s">
        <v>1014</v>
      </c>
      <c r="I14" t="s">
        <v>1017</v>
      </c>
    </row>
    <row r="15" spans="1:9" x14ac:dyDescent="0.25">
      <c r="A15" t="s">
        <v>1010</v>
      </c>
      <c r="B15" t="s">
        <v>1011</v>
      </c>
      <c r="C15" s="29">
        <v>15</v>
      </c>
      <c r="D15" s="30">
        <v>10108</v>
      </c>
      <c r="E15" t="s">
        <v>1029</v>
      </c>
      <c r="F15" s="28">
        <v>10</v>
      </c>
      <c r="G15" t="s">
        <v>1013</v>
      </c>
      <c r="H15" t="s">
        <v>1014</v>
      </c>
      <c r="I15" t="s">
        <v>1017</v>
      </c>
    </row>
    <row r="16" spans="1:9" x14ac:dyDescent="0.25">
      <c r="A16" t="s">
        <v>1010</v>
      </c>
      <c r="B16" t="s">
        <v>1011</v>
      </c>
      <c r="C16" s="29">
        <v>15</v>
      </c>
      <c r="D16" s="30">
        <v>10109</v>
      </c>
      <c r="E16" t="s">
        <v>1030</v>
      </c>
      <c r="F16" s="28">
        <v>10</v>
      </c>
      <c r="G16" t="s">
        <v>1013</v>
      </c>
      <c r="H16" t="s">
        <v>1014</v>
      </c>
      <c r="I16" t="s">
        <v>1017</v>
      </c>
    </row>
    <row r="17" spans="1:9" x14ac:dyDescent="0.25">
      <c r="A17" t="s">
        <v>1010</v>
      </c>
      <c r="B17" t="s">
        <v>1011</v>
      </c>
      <c r="C17" s="29">
        <v>15</v>
      </c>
      <c r="D17" s="30">
        <v>10110</v>
      </c>
      <c r="E17" t="s">
        <v>1031</v>
      </c>
      <c r="F17" s="28">
        <v>10</v>
      </c>
      <c r="G17" t="s">
        <v>1013</v>
      </c>
      <c r="H17" t="s">
        <v>1014</v>
      </c>
      <c r="I17" t="s">
        <v>1017</v>
      </c>
    </row>
    <row r="18" spans="1:9" x14ac:dyDescent="0.25">
      <c r="A18" t="s">
        <v>1010</v>
      </c>
      <c r="B18" t="s">
        <v>1011</v>
      </c>
      <c r="C18" s="29">
        <v>15</v>
      </c>
      <c r="D18" s="30">
        <v>10111</v>
      </c>
      <c r="E18" t="s">
        <v>1032</v>
      </c>
      <c r="F18" s="28">
        <v>10</v>
      </c>
      <c r="G18" t="s">
        <v>1013</v>
      </c>
      <c r="H18" t="s">
        <v>1014</v>
      </c>
      <c r="I18" t="s">
        <v>1017</v>
      </c>
    </row>
    <row r="19" spans="1:9" x14ac:dyDescent="0.25">
      <c r="A19" t="s">
        <v>1010</v>
      </c>
      <c r="B19" t="s">
        <v>1011</v>
      </c>
      <c r="C19" s="29">
        <v>15</v>
      </c>
      <c r="D19" s="30">
        <v>10112</v>
      </c>
      <c r="E19" t="s">
        <v>1033</v>
      </c>
      <c r="F19" s="28">
        <v>10</v>
      </c>
      <c r="G19" t="s">
        <v>1013</v>
      </c>
      <c r="H19" t="s">
        <v>1014</v>
      </c>
      <c r="I19" t="s">
        <v>1017</v>
      </c>
    </row>
    <row r="20" spans="1:9" x14ac:dyDescent="0.25">
      <c r="A20" t="s">
        <v>1010</v>
      </c>
      <c r="B20" t="s">
        <v>1011</v>
      </c>
      <c r="C20" s="29">
        <v>15</v>
      </c>
      <c r="D20" s="30">
        <v>10113</v>
      </c>
      <c r="E20" t="s">
        <v>1034</v>
      </c>
      <c r="F20" s="28">
        <v>10</v>
      </c>
      <c r="G20" t="s">
        <v>1013</v>
      </c>
      <c r="H20" t="s">
        <v>1014</v>
      </c>
      <c r="I20" t="s">
        <v>1017</v>
      </c>
    </row>
    <row r="21" spans="1:9" x14ac:dyDescent="0.25">
      <c r="A21" t="s">
        <v>1010</v>
      </c>
      <c r="B21" t="s">
        <v>1011</v>
      </c>
      <c r="C21" s="29">
        <v>15</v>
      </c>
      <c r="D21" s="30">
        <v>10114</v>
      </c>
      <c r="E21" t="s">
        <v>1035</v>
      </c>
      <c r="F21" s="28">
        <v>10</v>
      </c>
      <c r="G21" t="s">
        <v>1013</v>
      </c>
      <c r="H21" t="s">
        <v>1014</v>
      </c>
      <c r="I21" t="s">
        <v>1017</v>
      </c>
    </row>
    <row r="22" spans="1:9" x14ac:dyDescent="0.25">
      <c r="A22" t="s">
        <v>1010</v>
      </c>
      <c r="B22" t="s">
        <v>1011</v>
      </c>
      <c r="C22" s="29">
        <v>15</v>
      </c>
      <c r="D22" s="30">
        <v>10115</v>
      </c>
      <c r="E22" t="s">
        <v>1036</v>
      </c>
      <c r="F22" s="28">
        <v>10</v>
      </c>
      <c r="G22" t="s">
        <v>1013</v>
      </c>
      <c r="H22" t="s">
        <v>1014</v>
      </c>
      <c r="I22" t="s">
        <v>1017</v>
      </c>
    </row>
    <row r="23" spans="1:9" x14ac:dyDescent="0.25">
      <c r="A23" t="s">
        <v>1010</v>
      </c>
      <c r="B23" t="s">
        <v>1011</v>
      </c>
      <c r="C23" s="29">
        <v>15</v>
      </c>
      <c r="D23" s="30">
        <v>10117</v>
      </c>
      <c r="E23" t="s">
        <v>1037</v>
      </c>
      <c r="F23" s="28">
        <v>10</v>
      </c>
      <c r="G23" t="s">
        <v>1013</v>
      </c>
      <c r="H23" t="s">
        <v>1014</v>
      </c>
      <c r="I23" t="s">
        <v>1017</v>
      </c>
    </row>
    <row r="24" spans="1:9" x14ac:dyDescent="0.25">
      <c r="A24" t="s">
        <v>1010</v>
      </c>
      <c r="B24" t="s">
        <v>1011</v>
      </c>
      <c r="C24" s="29">
        <v>15</v>
      </c>
      <c r="D24" s="30">
        <v>10118</v>
      </c>
      <c r="E24" t="s">
        <v>1038</v>
      </c>
      <c r="F24" s="28">
        <v>10</v>
      </c>
      <c r="G24" t="s">
        <v>1013</v>
      </c>
      <c r="H24" t="s">
        <v>1014</v>
      </c>
      <c r="I24" t="s">
        <v>1017</v>
      </c>
    </row>
    <row r="25" spans="1:9" x14ac:dyDescent="0.25">
      <c r="A25" t="s">
        <v>1010</v>
      </c>
      <c r="B25" t="s">
        <v>1011</v>
      </c>
      <c r="C25" s="29">
        <v>15</v>
      </c>
      <c r="D25" s="30">
        <v>10119</v>
      </c>
      <c r="E25" t="s">
        <v>1039</v>
      </c>
      <c r="F25" s="28">
        <v>10</v>
      </c>
      <c r="G25" t="s">
        <v>1013</v>
      </c>
      <c r="H25" t="s">
        <v>1014</v>
      </c>
      <c r="I25" t="s">
        <v>1017</v>
      </c>
    </row>
    <row r="26" spans="1:9" x14ac:dyDescent="0.25">
      <c r="A26" t="s">
        <v>1010</v>
      </c>
      <c r="B26" t="s">
        <v>1011</v>
      </c>
      <c r="C26" s="29">
        <v>15</v>
      </c>
      <c r="D26" s="30">
        <v>10121</v>
      </c>
      <c r="E26" t="s">
        <v>1040</v>
      </c>
      <c r="F26" s="28">
        <v>10</v>
      </c>
      <c r="G26" t="s">
        <v>1013</v>
      </c>
      <c r="H26" t="s">
        <v>1014</v>
      </c>
      <c r="I26" t="s">
        <v>1017</v>
      </c>
    </row>
    <row r="27" spans="1:9" x14ac:dyDescent="0.25">
      <c r="A27" t="s">
        <v>1010</v>
      </c>
      <c r="B27" t="s">
        <v>1011</v>
      </c>
      <c r="C27" s="29">
        <v>15</v>
      </c>
      <c r="D27" s="30">
        <v>10122</v>
      </c>
      <c r="E27" t="s">
        <v>1041</v>
      </c>
      <c r="F27" s="28">
        <v>10</v>
      </c>
      <c r="G27" t="s">
        <v>1013</v>
      </c>
      <c r="H27" t="s">
        <v>1014</v>
      </c>
      <c r="I27" t="s">
        <v>1017</v>
      </c>
    </row>
    <row r="28" spans="1:9" x14ac:dyDescent="0.25">
      <c r="A28" t="s">
        <v>1010</v>
      </c>
      <c r="B28" t="s">
        <v>1011</v>
      </c>
      <c r="C28" s="29">
        <v>15</v>
      </c>
      <c r="D28" s="30">
        <v>10123</v>
      </c>
      <c r="E28" t="s">
        <v>1042</v>
      </c>
      <c r="F28" s="28">
        <v>10</v>
      </c>
      <c r="G28" t="s">
        <v>1013</v>
      </c>
      <c r="H28" t="s">
        <v>1014</v>
      </c>
      <c r="I28" t="s">
        <v>1017</v>
      </c>
    </row>
    <row r="29" spans="1:9" x14ac:dyDescent="0.25">
      <c r="A29" t="s">
        <v>1010</v>
      </c>
      <c r="B29" t="s">
        <v>1011</v>
      </c>
      <c r="C29" s="29">
        <v>15</v>
      </c>
      <c r="D29" s="30">
        <v>10124</v>
      </c>
      <c r="E29" t="s">
        <v>1043</v>
      </c>
      <c r="F29" s="28">
        <v>10</v>
      </c>
      <c r="G29" t="s">
        <v>1013</v>
      </c>
      <c r="H29" t="s">
        <v>1014</v>
      </c>
      <c r="I29" t="s">
        <v>1017</v>
      </c>
    </row>
    <row r="30" spans="1:9" x14ac:dyDescent="0.25">
      <c r="A30" t="s">
        <v>1010</v>
      </c>
      <c r="B30" t="s">
        <v>1011</v>
      </c>
      <c r="C30" s="29">
        <v>15</v>
      </c>
      <c r="D30" s="30">
        <v>10140</v>
      </c>
      <c r="E30" t="s">
        <v>1044</v>
      </c>
      <c r="F30" s="28">
        <v>10</v>
      </c>
      <c r="G30" t="s">
        <v>1013</v>
      </c>
      <c r="H30" t="s">
        <v>1014</v>
      </c>
      <c r="I30" t="s">
        <v>1017</v>
      </c>
    </row>
    <row r="31" spans="1:9" x14ac:dyDescent="0.25">
      <c r="A31" t="s">
        <v>1010</v>
      </c>
      <c r="B31" t="s">
        <v>1011</v>
      </c>
      <c r="C31" s="29">
        <v>15</v>
      </c>
      <c r="D31" s="30">
        <v>10141</v>
      </c>
      <c r="E31" t="s">
        <v>1045</v>
      </c>
      <c r="F31" s="28">
        <v>10</v>
      </c>
      <c r="G31" t="s">
        <v>1013</v>
      </c>
      <c r="H31" t="s">
        <v>1014</v>
      </c>
      <c r="I31" t="s">
        <v>1017</v>
      </c>
    </row>
    <row r="32" spans="1:9" x14ac:dyDescent="0.25">
      <c r="A32" t="s">
        <v>1010</v>
      </c>
      <c r="B32" t="s">
        <v>1011</v>
      </c>
      <c r="C32" s="29">
        <v>15</v>
      </c>
      <c r="D32" s="30">
        <v>10143</v>
      </c>
      <c r="E32" t="s">
        <v>1046</v>
      </c>
      <c r="F32" s="28">
        <v>10</v>
      </c>
      <c r="G32" t="s">
        <v>1013</v>
      </c>
      <c r="H32" t="s">
        <v>1014</v>
      </c>
      <c r="I32" t="s">
        <v>1017</v>
      </c>
    </row>
    <row r="33" spans="1:9" x14ac:dyDescent="0.25">
      <c r="A33" t="s">
        <v>1010</v>
      </c>
      <c r="B33" t="s">
        <v>1011</v>
      </c>
      <c r="C33" s="29">
        <v>15</v>
      </c>
      <c r="D33" s="30">
        <v>10144</v>
      </c>
      <c r="E33" t="s">
        <v>1047</v>
      </c>
      <c r="F33" s="28">
        <v>10</v>
      </c>
      <c r="G33" t="s">
        <v>1013</v>
      </c>
      <c r="H33" t="s">
        <v>1014</v>
      </c>
      <c r="I33" t="s">
        <v>1017</v>
      </c>
    </row>
    <row r="34" spans="1:9" x14ac:dyDescent="0.25">
      <c r="A34" t="s">
        <v>1010</v>
      </c>
      <c r="B34" t="s">
        <v>1011</v>
      </c>
      <c r="C34" s="29">
        <v>15</v>
      </c>
      <c r="D34" s="30">
        <v>10145</v>
      </c>
      <c r="E34" t="s">
        <v>1048</v>
      </c>
      <c r="F34" s="28">
        <v>10</v>
      </c>
      <c r="G34" t="s">
        <v>1013</v>
      </c>
      <c r="H34" t="s">
        <v>1014</v>
      </c>
      <c r="I34" t="s">
        <v>1017</v>
      </c>
    </row>
    <row r="35" spans="1:9" x14ac:dyDescent="0.25">
      <c r="A35" t="s">
        <v>1010</v>
      </c>
      <c r="B35" t="s">
        <v>1011</v>
      </c>
      <c r="C35" s="29">
        <v>15</v>
      </c>
      <c r="D35" s="30">
        <v>10146</v>
      </c>
      <c r="E35" t="s">
        <v>1049</v>
      </c>
      <c r="F35" s="28">
        <v>10</v>
      </c>
      <c r="G35" t="s">
        <v>1013</v>
      </c>
      <c r="H35" t="s">
        <v>1014</v>
      </c>
      <c r="I35" t="s">
        <v>1017</v>
      </c>
    </row>
    <row r="36" spans="1:9" x14ac:dyDescent="0.25">
      <c r="A36" t="s">
        <v>1010</v>
      </c>
      <c r="B36" t="s">
        <v>1011</v>
      </c>
      <c r="C36" s="29">
        <v>15</v>
      </c>
      <c r="D36" s="30">
        <v>10147</v>
      </c>
      <c r="E36" t="s">
        <v>1050</v>
      </c>
      <c r="F36" s="28">
        <v>10</v>
      </c>
      <c r="G36" t="s">
        <v>1013</v>
      </c>
      <c r="H36" t="s">
        <v>1014</v>
      </c>
      <c r="I36" t="s">
        <v>1017</v>
      </c>
    </row>
    <row r="37" spans="1:9" x14ac:dyDescent="0.25">
      <c r="A37" t="s">
        <v>1010</v>
      </c>
      <c r="B37" t="s">
        <v>1011</v>
      </c>
      <c r="C37" s="29">
        <v>15</v>
      </c>
      <c r="D37" s="30">
        <v>10148</v>
      </c>
      <c r="E37" t="s">
        <v>1051</v>
      </c>
      <c r="F37" s="28">
        <v>10</v>
      </c>
      <c r="G37" t="s">
        <v>1013</v>
      </c>
      <c r="H37" t="s">
        <v>1014</v>
      </c>
      <c r="I37" t="s">
        <v>1017</v>
      </c>
    </row>
    <row r="38" spans="1:9" x14ac:dyDescent="0.25">
      <c r="A38" t="s">
        <v>1010</v>
      </c>
      <c r="B38" t="s">
        <v>1011</v>
      </c>
      <c r="C38" s="29">
        <v>15</v>
      </c>
      <c r="D38" s="30">
        <v>10149</v>
      </c>
      <c r="E38" t="s">
        <v>1052</v>
      </c>
      <c r="F38" s="28">
        <v>10</v>
      </c>
      <c r="G38" t="s">
        <v>1013</v>
      </c>
      <c r="H38" t="s">
        <v>1014</v>
      </c>
      <c r="I38" t="s">
        <v>1017</v>
      </c>
    </row>
    <row r="39" spans="1:9" x14ac:dyDescent="0.25">
      <c r="A39" t="s">
        <v>1010</v>
      </c>
      <c r="B39" t="s">
        <v>1011</v>
      </c>
      <c r="C39" s="29">
        <v>15</v>
      </c>
      <c r="D39" s="30">
        <v>10151</v>
      </c>
      <c r="E39" t="s">
        <v>1053</v>
      </c>
      <c r="F39" s="28">
        <v>10</v>
      </c>
      <c r="G39" t="s">
        <v>1013</v>
      </c>
      <c r="H39" t="s">
        <v>1014</v>
      </c>
      <c r="I39" t="s">
        <v>1017</v>
      </c>
    </row>
    <row r="40" spans="1:9" x14ac:dyDescent="0.25">
      <c r="A40" t="s">
        <v>1010</v>
      </c>
      <c r="B40" t="s">
        <v>1011</v>
      </c>
      <c r="C40" s="29">
        <v>15</v>
      </c>
      <c r="D40" s="30">
        <v>10152</v>
      </c>
      <c r="E40" t="s">
        <v>1054</v>
      </c>
      <c r="F40" s="28">
        <v>10</v>
      </c>
      <c r="G40" t="s">
        <v>1013</v>
      </c>
      <c r="H40" t="s">
        <v>1014</v>
      </c>
      <c r="I40" t="s">
        <v>1017</v>
      </c>
    </row>
    <row r="41" spans="1:9" x14ac:dyDescent="0.25">
      <c r="A41" t="s">
        <v>1010</v>
      </c>
      <c r="B41" t="s">
        <v>1011</v>
      </c>
      <c r="C41" s="29">
        <v>15</v>
      </c>
      <c r="D41" s="30">
        <v>10800</v>
      </c>
      <c r="E41" t="s">
        <v>1055</v>
      </c>
      <c r="F41" s="28">
        <v>10</v>
      </c>
      <c r="G41" t="s">
        <v>1013</v>
      </c>
      <c r="H41" t="s">
        <v>1014</v>
      </c>
      <c r="I41" t="s">
        <v>1017</v>
      </c>
    </row>
    <row r="42" spans="1:9" x14ac:dyDescent="0.25">
      <c r="A42" t="s">
        <v>1010</v>
      </c>
      <c r="B42" t="s">
        <v>1011</v>
      </c>
      <c r="C42" s="29">
        <v>15</v>
      </c>
      <c r="D42" s="30">
        <v>10803</v>
      </c>
      <c r="E42" t="s">
        <v>1056</v>
      </c>
      <c r="F42" s="28">
        <v>10</v>
      </c>
      <c r="G42" t="s">
        <v>1013</v>
      </c>
      <c r="H42" t="s">
        <v>1014</v>
      </c>
      <c r="I42" t="s">
        <v>1017</v>
      </c>
    </row>
    <row r="43" spans="1:9" x14ac:dyDescent="0.25">
      <c r="A43" t="s">
        <v>1010</v>
      </c>
      <c r="B43" t="s">
        <v>1011</v>
      </c>
      <c r="C43" s="29">
        <v>15</v>
      </c>
      <c r="D43" s="30">
        <v>11001</v>
      </c>
      <c r="E43" t="s">
        <v>1057</v>
      </c>
      <c r="F43" s="28">
        <v>10</v>
      </c>
      <c r="G43" t="s">
        <v>1013</v>
      </c>
      <c r="H43" t="s">
        <v>1014</v>
      </c>
      <c r="I43" t="s">
        <v>1017</v>
      </c>
    </row>
    <row r="44" spans="1:9" x14ac:dyDescent="0.25">
      <c r="A44" t="s">
        <v>1010</v>
      </c>
      <c r="B44" t="s">
        <v>1011</v>
      </c>
      <c r="C44" s="29">
        <v>15</v>
      </c>
      <c r="D44" s="30">
        <v>11002</v>
      </c>
      <c r="E44" t="s">
        <v>1058</v>
      </c>
      <c r="F44" s="28">
        <v>10</v>
      </c>
      <c r="G44" t="s">
        <v>1013</v>
      </c>
      <c r="H44" t="s">
        <v>1014</v>
      </c>
      <c r="I44" t="s">
        <v>1017</v>
      </c>
    </row>
    <row r="45" spans="1:9" x14ac:dyDescent="0.25">
      <c r="A45" t="s">
        <v>1010</v>
      </c>
      <c r="B45" t="s">
        <v>1011</v>
      </c>
      <c r="C45" s="29">
        <v>15</v>
      </c>
      <c r="D45" s="30">
        <v>11003</v>
      </c>
      <c r="E45" t="s">
        <v>1059</v>
      </c>
      <c r="F45" s="28">
        <v>10</v>
      </c>
      <c r="G45" t="s">
        <v>1013</v>
      </c>
      <c r="H45" t="s">
        <v>1014</v>
      </c>
      <c r="I45" t="s">
        <v>1017</v>
      </c>
    </row>
    <row r="46" spans="1:9" x14ac:dyDescent="0.25">
      <c r="A46" t="s">
        <v>1010</v>
      </c>
      <c r="B46" t="s">
        <v>1011</v>
      </c>
      <c r="C46" s="29">
        <v>15</v>
      </c>
      <c r="D46" s="30">
        <v>11004</v>
      </c>
      <c r="E46" t="s">
        <v>1060</v>
      </c>
      <c r="F46" s="28">
        <v>10</v>
      </c>
      <c r="G46" t="s">
        <v>1013</v>
      </c>
      <c r="H46" t="s">
        <v>1014</v>
      </c>
      <c r="I46" t="s">
        <v>1017</v>
      </c>
    </row>
    <row r="47" spans="1:9" x14ac:dyDescent="0.25">
      <c r="A47" t="s">
        <v>1010</v>
      </c>
      <c r="B47" t="s">
        <v>1011</v>
      </c>
      <c r="C47" s="29">
        <v>15</v>
      </c>
      <c r="D47" s="30">
        <v>11011</v>
      </c>
      <c r="E47" t="s">
        <v>1061</v>
      </c>
      <c r="F47" s="28">
        <v>10</v>
      </c>
      <c r="G47" t="s">
        <v>1013</v>
      </c>
      <c r="H47" t="s">
        <v>1014</v>
      </c>
      <c r="I47" t="s">
        <v>1017</v>
      </c>
    </row>
    <row r="48" spans="1:9" x14ac:dyDescent="0.25">
      <c r="A48" t="s">
        <v>1010</v>
      </c>
      <c r="B48" t="s">
        <v>1011</v>
      </c>
      <c r="C48" s="29">
        <v>15</v>
      </c>
      <c r="D48" s="30">
        <v>11012</v>
      </c>
      <c r="E48" t="s">
        <v>1062</v>
      </c>
      <c r="F48" s="28">
        <v>10</v>
      </c>
      <c r="G48" t="s">
        <v>1013</v>
      </c>
      <c r="H48" t="s">
        <v>1014</v>
      </c>
      <c r="I48" t="s">
        <v>1017</v>
      </c>
    </row>
    <row r="49" spans="1:9" x14ac:dyDescent="0.25">
      <c r="A49" t="s">
        <v>1010</v>
      </c>
      <c r="B49" t="s">
        <v>1011</v>
      </c>
      <c r="C49" s="29">
        <v>15</v>
      </c>
      <c r="D49" s="30">
        <v>11013</v>
      </c>
      <c r="E49" t="s">
        <v>1063</v>
      </c>
      <c r="F49" s="28">
        <v>10</v>
      </c>
      <c r="G49" t="s">
        <v>1013</v>
      </c>
      <c r="H49" t="s">
        <v>1014</v>
      </c>
      <c r="I49" t="s">
        <v>1017</v>
      </c>
    </row>
    <row r="50" spans="1:9" x14ac:dyDescent="0.25">
      <c r="A50" t="s">
        <v>1010</v>
      </c>
      <c r="B50" t="s">
        <v>1011</v>
      </c>
      <c r="C50" s="29">
        <v>15</v>
      </c>
      <c r="D50" s="30">
        <v>11101</v>
      </c>
      <c r="E50" t="s">
        <v>1064</v>
      </c>
      <c r="F50" s="28">
        <v>10</v>
      </c>
      <c r="G50" t="s">
        <v>1013</v>
      </c>
      <c r="H50" t="s">
        <v>1014</v>
      </c>
      <c r="I50" t="s">
        <v>1017</v>
      </c>
    </row>
    <row r="51" spans="1:9" x14ac:dyDescent="0.25">
      <c r="A51" t="s">
        <v>1010</v>
      </c>
      <c r="B51" t="s">
        <v>1011</v>
      </c>
      <c r="C51" s="29">
        <v>15</v>
      </c>
      <c r="D51" s="30">
        <v>11103</v>
      </c>
      <c r="E51" t="s">
        <v>1065</v>
      </c>
      <c r="F51" s="28">
        <v>10</v>
      </c>
      <c r="G51" t="s">
        <v>1013</v>
      </c>
      <c r="H51" t="s">
        <v>1014</v>
      </c>
      <c r="I51" t="s">
        <v>1017</v>
      </c>
    </row>
    <row r="52" spans="1:9" x14ac:dyDescent="0.25">
      <c r="A52" t="s">
        <v>1010</v>
      </c>
      <c r="B52" t="s">
        <v>1011</v>
      </c>
      <c r="C52" s="29">
        <v>15</v>
      </c>
      <c r="D52" s="30">
        <v>11111</v>
      </c>
      <c r="E52" t="s">
        <v>1066</v>
      </c>
      <c r="F52" s="28">
        <v>10</v>
      </c>
      <c r="G52" t="s">
        <v>1013</v>
      </c>
      <c r="H52" t="s">
        <v>1014</v>
      </c>
      <c r="I52" t="s">
        <v>1017</v>
      </c>
    </row>
    <row r="53" spans="1:9" x14ac:dyDescent="0.25">
      <c r="A53" t="s">
        <v>1010</v>
      </c>
      <c r="B53" t="s">
        <v>1011</v>
      </c>
      <c r="C53" s="29">
        <v>15</v>
      </c>
      <c r="D53" s="30">
        <v>11113</v>
      </c>
      <c r="E53" t="s">
        <v>1067</v>
      </c>
      <c r="F53" s="28">
        <v>10</v>
      </c>
      <c r="G53" t="s">
        <v>1013</v>
      </c>
      <c r="H53" t="s">
        <v>1014</v>
      </c>
      <c r="I53" t="s">
        <v>1017</v>
      </c>
    </row>
    <row r="54" spans="1:9" x14ac:dyDescent="0.25">
      <c r="A54" t="s">
        <v>1010</v>
      </c>
      <c r="B54" t="s">
        <v>1011</v>
      </c>
      <c r="C54" s="29">
        <v>15</v>
      </c>
      <c r="D54" s="30">
        <v>11200</v>
      </c>
      <c r="E54" t="s">
        <v>1068</v>
      </c>
      <c r="F54" s="28">
        <v>10</v>
      </c>
      <c r="G54" t="s">
        <v>1013</v>
      </c>
      <c r="H54" t="s">
        <v>1014</v>
      </c>
      <c r="I54" t="s">
        <v>1017</v>
      </c>
    </row>
    <row r="55" spans="1:9" x14ac:dyDescent="0.25">
      <c r="A55" t="s">
        <v>1010</v>
      </c>
      <c r="B55" t="s">
        <v>1011</v>
      </c>
      <c r="C55" s="29">
        <v>15</v>
      </c>
      <c r="D55" s="30">
        <v>11201</v>
      </c>
      <c r="E55" t="s">
        <v>1069</v>
      </c>
      <c r="F55" s="28">
        <v>10</v>
      </c>
      <c r="G55" t="s">
        <v>1013</v>
      </c>
      <c r="H55" t="s">
        <v>1014</v>
      </c>
      <c r="I55" t="s">
        <v>1017</v>
      </c>
    </row>
    <row r="56" spans="1:9" x14ac:dyDescent="0.25">
      <c r="A56" t="s">
        <v>1010</v>
      </c>
      <c r="B56" t="s">
        <v>1011</v>
      </c>
      <c r="C56" s="29">
        <v>15</v>
      </c>
      <c r="D56" s="30">
        <v>11202</v>
      </c>
      <c r="E56" t="s">
        <v>1070</v>
      </c>
      <c r="F56" s="28">
        <v>10</v>
      </c>
      <c r="G56" t="s">
        <v>1013</v>
      </c>
      <c r="H56" t="s">
        <v>1014</v>
      </c>
      <c r="I56" t="s">
        <v>1017</v>
      </c>
    </row>
    <row r="57" spans="1:9" x14ac:dyDescent="0.25">
      <c r="A57" t="s">
        <v>1010</v>
      </c>
      <c r="B57" t="s">
        <v>1011</v>
      </c>
      <c r="C57" s="29">
        <v>15</v>
      </c>
      <c r="D57" s="30">
        <v>11210</v>
      </c>
      <c r="E57" t="s">
        <v>1071</v>
      </c>
      <c r="F57" s="28">
        <v>10</v>
      </c>
      <c r="G57" t="s">
        <v>1013</v>
      </c>
      <c r="H57" t="s">
        <v>1014</v>
      </c>
      <c r="I57" t="s">
        <v>1017</v>
      </c>
    </row>
    <row r="58" spans="1:9" x14ac:dyDescent="0.25">
      <c r="A58" t="s">
        <v>1010</v>
      </c>
      <c r="B58" t="s">
        <v>1011</v>
      </c>
      <c r="C58" s="29">
        <v>15</v>
      </c>
      <c r="D58" s="30">
        <v>11300</v>
      </c>
      <c r="E58" t="s">
        <v>1072</v>
      </c>
      <c r="F58" s="28">
        <v>10</v>
      </c>
      <c r="G58" t="s">
        <v>1013</v>
      </c>
      <c r="H58" t="s">
        <v>1014</v>
      </c>
      <c r="I58" t="s">
        <v>1017</v>
      </c>
    </row>
    <row r="59" spans="1:9" x14ac:dyDescent="0.25">
      <c r="A59" t="s">
        <v>1010</v>
      </c>
      <c r="B59" t="s">
        <v>1011</v>
      </c>
      <c r="C59" s="29">
        <v>15</v>
      </c>
      <c r="D59" s="30">
        <v>14001</v>
      </c>
      <c r="E59" t="s">
        <v>1073</v>
      </c>
      <c r="F59" s="28">
        <v>10</v>
      </c>
      <c r="G59" t="s">
        <v>1013</v>
      </c>
      <c r="H59" t="s">
        <v>1014</v>
      </c>
      <c r="I59" t="s">
        <v>1017</v>
      </c>
    </row>
    <row r="60" spans="1:9" x14ac:dyDescent="0.25">
      <c r="A60" t="s">
        <v>1010</v>
      </c>
      <c r="B60" t="s">
        <v>1011</v>
      </c>
      <c r="C60" s="29">
        <v>15</v>
      </c>
      <c r="D60" s="30">
        <v>14003</v>
      </c>
      <c r="E60" t="s">
        <v>1074</v>
      </c>
      <c r="F60" s="28">
        <v>10</v>
      </c>
      <c r="G60" t="s">
        <v>1013</v>
      </c>
      <c r="H60" t="s">
        <v>1014</v>
      </c>
      <c r="I60" t="s">
        <v>1017</v>
      </c>
    </row>
    <row r="61" spans="1:9" x14ac:dyDescent="0.25">
      <c r="A61" t="s">
        <v>1010</v>
      </c>
      <c r="B61" t="s">
        <v>1011</v>
      </c>
      <c r="C61" s="29">
        <v>15</v>
      </c>
      <c r="D61" s="30">
        <v>14005</v>
      </c>
      <c r="E61" t="s">
        <v>1075</v>
      </c>
      <c r="F61" s="28">
        <v>10</v>
      </c>
      <c r="G61" t="s">
        <v>1013</v>
      </c>
      <c r="H61" t="s">
        <v>1014</v>
      </c>
      <c r="I61" t="s">
        <v>1017</v>
      </c>
    </row>
    <row r="62" spans="1:9" x14ac:dyDescent="0.25">
      <c r="A62" t="s">
        <v>1010</v>
      </c>
      <c r="B62" t="s">
        <v>1011</v>
      </c>
      <c r="C62" s="29">
        <v>15</v>
      </c>
      <c r="D62" s="30">
        <v>14026</v>
      </c>
      <c r="E62" t="s">
        <v>1076</v>
      </c>
      <c r="F62" s="28">
        <v>10</v>
      </c>
      <c r="G62" t="s">
        <v>1013</v>
      </c>
      <c r="H62" t="s">
        <v>1014</v>
      </c>
      <c r="I62" t="s">
        <v>1017</v>
      </c>
    </row>
    <row r="63" spans="1:9" x14ac:dyDescent="0.25">
      <c r="A63" t="s">
        <v>1010</v>
      </c>
      <c r="B63" t="s">
        <v>1011</v>
      </c>
      <c r="C63" s="29">
        <v>15</v>
      </c>
      <c r="D63" s="30">
        <v>14200</v>
      </c>
      <c r="E63" t="s">
        <v>1077</v>
      </c>
      <c r="F63" s="28">
        <v>10</v>
      </c>
      <c r="G63" t="s">
        <v>1013</v>
      </c>
      <c r="H63" t="s">
        <v>1014</v>
      </c>
      <c r="I63" t="s">
        <v>1017</v>
      </c>
    </row>
    <row r="64" spans="1:9" x14ac:dyDescent="0.25">
      <c r="A64" t="s">
        <v>1010</v>
      </c>
      <c r="B64" t="s">
        <v>1011</v>
      </c>
      <c r="C64" s="29">
        <v>15</v>
      </c>
      <c r="D64" s="30">
        <v>14202</v>
      </c>
      <c r="E64" t="s">
        <v>1078</v>
      </c>
      <c r="F64" s="28">
        <v>10</v>
      </c>
      <c r="G64" t="s">
        <v>1013</v>
      </c>
      <c r="H64" t="s">
        <v>1014</v>
      </c>
      <c r="I64" t="s">
        <v>1017</v>
      </c>
    </row>
    <row r="65" spans="1:9" x14ac:dyDescent="0.25">
      <c r="A65" t="s">
        <v>1010</v>
      </c>
      <c r="B65" t="s">
        <v>1011</v>
      </c>
      <c r="C65" s="29">
        <v>15</v>
      </c>
      <c r="D65" s="30">
        <v>14206</v>
      </c>
      <c r="E65" t="s">
        <v>1079</v>
      </c>
      <c r="F65" s="28">
        <v>10</v>
      </c>
      <c r="G65" t="s">
        <v>1013</v>
      </c>
      <c r="H65" t="s">
        <v>1014</v>
      </c>
      <c r="I65" t="s">
        <v>1017</v>
      </c>
    </row>
    <row r="66" spans="1:9" x14ac:dyDescent="0.25">
      <c r="A66" t="s">
        <v>1010</v>
      </c>
      <c r="B66" t="s">
        <v>1011</v>
      </c>
      <c r="C66" s="29">
        <v>15</v>
      </c>
      <c r="D66" s="30">
        <v>14208</v>
      </c>
      <c r="E66" t="s">
        <v>1080</v>
      </c>
      <c r="F66" s="28">
        <v>10</v>
      </c>
      <c r="G66" t="s">
        <v>1013</v>
      </c>
      <c r="H66" t="s">
        <v>1014</v>
      </c>
      <c r="I66" t="s">
        <v>1017</v>
      </c>
    </row>
    <row r="67" spans="1:9" x14ac:dyDescent="0.25">
      <c r="A67" t="s">
        <v>1010</v>
      </c>
      <c r="B67" t="s">
        <v>1011</v>
      </c>
      <c r="C67" s="29">
        <v>15</v>
      </c>
      <c r="D67" s="30">
        <v>14209</v>
      </c>
      <c r="E67" t="s">
        <v>1081</v>
      </c>
      <c r="F67" s="28">
        <v>10</v>
      </c>
      <c r="G67" t="s">
        <v>1013</v>
      </c>
      <c r="H67" t="s">
        <v>1014</v>
      </c>
      <c r="I67" t="s">
        <v>1017</v>
      </c>
    </row>
    <row r="68" spans="1:9" x14ac:dyDescent="0.25">
      <c r="A68" t="s">
        <v>1010</v>
      </c>
      <c r="B68" t="s">
        <v>1011</v>
      </c>
      <c r="C68" s="29">
        <v>15</v>
      </c>
      <c r="D68" s="30">
        <v>14210</v>
      </c>
      <c r="E68" t="s">
        <v>1082</v>
      </c>
      <c r="F68" s="28">
        <v>10</v>
      </c>
      <c r="G68" t="s">
        <v>1013</v>
      </c>
      <c r="H68" t="s">
        <v>1014</v>
      </c>
      <c r="I68" t="s">
        <v>1017</v>
      </c>
    </row>
    <row r="69" spans="1:9" x14ac:dyDescent="0.25">
      <c r="A69" t="s">
        <v>1010</v>
      </c>
      <c r="B69" t="s">
        <v>1011</v>
      </c>
      <c r="C69" s="29">
        <v>15</v>
      </c>
      <c r="D69" s="30">
        <v>14213</v>
      </c>
      <c r="E69" t="s">
        <v>1083</v>
      </c>
      <c r="F69" s="28">
        <v>10</v>
      </c>
      <c r="G69" t="s">
        <v>1013</v>
      </c>
      <c r="H69" t="s">
        <v>1014</v>
      </c>
      <c r="I69" t="s">
        <v>1017</v>
      </c>
    </row>
    <row r="70" spans="1:9" x14ac:dyDescent="0.25">
      <c r="A70" t="s">
        <v>1010</v>
      </c>
      <c r="B70" t="s">
        <v>1011</v>
      </c>
      <c r="C70" s="29">
        <v>15</v>
      </c>
      <c r="D70" s="30">
        <v>14214</v>
      </c>
      <c r="E70" t="s">
        <v>1084</v>
      </c>
      <c r="F70" s="28">
        <v>10</v>
      </c>
      <c r="G70" t="s">
        <v>1013</v>
      </c>
      <c r="H70" t="s">
        <v>1014</v>
      </c>
      <c r="I70" t="s">
        <v>1017</v>
      </c>
    </row>
    <row r="71" spans="1:9" x14ac:dyDescent="0.25">
      <c r="A71" t="s">
        <v>1010</v>
      </c>
      <c r="B71" t="s">
        <v>1011</v>
      </c>
      <c r="C71" s="29">
        <v>15</v>
      </c>
      <c r="D71" s="30">
        <v>14225</v>
      </c>
      <c r="E71" t="s">
        <v>1085</v>
      </c>
      <c r="F71" s="28">
        <v>10</v>
      </c>
      <c r="G71" t="s">
        <v>1013</v>
      </c>
      <c r="H71" t="s">
        <v>1014</v>
      </c>
      <c r="I71" t="s">
        <v>1017</v>
      </c>
    </row>
    <row r="72" spans="1:9" x14ac:dyDescent="0.25">
      <c r="A72" t="s">
        <v>1010</v>
      </c>
      <c r="B72" t="s">
        <v>1011</v>
      </c>
      <c r="C72" s="29">
        <v>15</v>
      </c>
      <c r="D72" s="30">
        <v>14500</v>
      </c>
      <c r="E72" t="s">
        <v>1086</v>
      </c>
      <c r="F72" s="28">
        <v>10</v>
      </c>
      <c r="G72" t="s">
        <v>1013</v>
      </c>
      <c r="H72" t="s">
        <v>1014</v>
      </c>
      <c r="I72" t="s">
        <v>1017</v>
      </c>
    </row>
    <row r="73" spans="1:9" x14ac:dyDescent="0.25">
      <c r="A73" t="s">
        <v>1010</v>
      </c>
      <c r="B73" t="s">
        <v>1011</v>
      </c>
      <c r="C73" s="29">
        <v>15</v>
      </c>
      <c r="D73" s="30">
        <v>14502</v>
      </c>
      <c r="E73" t="s">
        <v>1087</v>
      </c>
      <c r="F73" s="28">
        <v>10</v>
      </c>
      <c r="G73" t="s">
        <v>1013</v>
      </c>
      <c r="H73" t="s">
        <v>1014</v>
      </c>
      <c r="I73" t="s">
        <v>1017</v>
      </c>
    </row>
    <row r="74" spans="1:9" x14ac:dyDescent="0.25">
      <c r="A74" t="s">
        <v>1010</v>
      </c>
      <c r="B74" t="s">
        <v>1011</v>
      </c>
      <c r="C74" s="29">
        <v>15</v>
      </c>
      <c r="D74" s="30">
        <v>14504</v>
      </c>
      <c r="E74" t="s">
        <v>1088</v>
      </c>
      <c r="F74" s="28">
        <v>10</v>
      </c>
      <c r="G74" t="s">
        <v>1013</v>
      </c>
      <c r="H74" t="s">
        <v>1014</v>
      </c>
      <c r="I74" t="s">
        <v>1017</v>
      </c>
    </row>
    <row r="75" spans="1:9" x14ac:dyDescent="0.25">
      <c r="A75" t="s">
        <v>1010</v>
      </c>
      <c r="B75" t="s">
        <v>1011</v>
      </c>
      <c r="C75" s="29">
        <v>15</v>
      </c>
      <c r="D75" s="30">
        <v>14506</v>
      </c>
      <c r="E75" t="s">
        <v>1089</v>
      </c>
      <c r="F75" s="28">
        <v>10</v>
      </c>
      <c r="G75" t="s">
        <v>1013</v>
      </c>
      <c r="H75" t="s">
        <v>1014</v>
      </c>
      <c r="I75" t="s">
        <v>1017</v>
      </c>
    </row>
    <row r="76" spans="1:9" x14ac:dyDescent="0.25">
      <c r="A76" t="s">
        <v>1010</v>
      </c>
      <c r="B76" t="s">
        <v>1011</v>
      </c>
      <c r="C76" s="29">
        <v>15</v>
      </c>
      <c r="D76" s="30">
        <v>14508</v>
      </c>
      <c r="E76" t="s">
        <v>1090</v>
      </c>
      <c r="F76" s="28">
        <v>10</v>
      </c>
      <c r="G76" t="s">
        <v>1013</v>
      </c>
      <c r="H76" t="s">
        <v>1014</v>
      </c>
      <c r="I76" t="s">
        <v>1017</v>
      </c>
    </row>
    <row r="77" spans="1:9" x14ac:dyDescent="0.25">
      <c r="A77" t="s">
        <v>1010</v>
      </c>
      <c r="B77" t="s">
        <v>1011</v>
      </c>
      <c r="C77" s="29">
        <v>15</v>
      </c>
      <c r="D77" s="30">
        <v>14510</v>
      </c>
      <c r="E77" t="s">
        <v>1091</v>
      </c>
      <c r="F77" s="28">
        <v>10</v>
      </c>
      <c r="G77" t="s">
        <v>1013</v>
      </c>
      <c r="H77" t="s">
        <v>1014</v>
      </c>
      <c r="I77" t="s">
        <v>1017</v>
      </c>
    </row>
    <row r="78" spans="1:9" x14ac:dyDescent="0.25">
      <c r="A78" t="s">
        <v>1010</v>
      </c>
      <c r="B78" t="s">
        <v>1011</v>
      </c>
      <c r="C78" s="29">
        <v>15</v>
      </c>
      <c r="D78" s="30">
        <v>14530</v>
      </c>
      <c r="E78" t="s">
        <v>1092</v>
      </c>
      <c r="F78" s="28">
        <v>10</v>
      </c>
      <c r="G78" t="s">
        <v>1013</v>
      </c>
      <c r="H78" t="s">
        <v>1014</v>
      </c>
      <c r="I78" t="s">
        <v>1017</v>
      </c>
    </row>
    <row r="79" spans="1:9" x14ac:dyDescent="0.25">
      <c r="A79" t="s">
        <v>1010</v>
      </c>
      <c r="B79" t="s">
        <v>1011</v>
      </c>
      <c r="C79" s="29">
        <v>15</v>
      </c>
      <c r="D79" s="30">
        <v>14700</v>
      </c>
      <c r="E79" t="s">
        <v>1093</v>
      </c>
      <c r="F79" s="28">
        <v>10</v>
      </c>
      <c r="G79" t="s">
        <v>1013</v>
      </c>
      <c r="H79" t="s">
        <v>1014</v>
      </c>
      <c r="I79" t="s">
        <v>1017</v>
      </c>
    </row>
    <row r="80" spans="1:9" x14ac:dyDescent="0.25">
      <c r="A80" t="s">
        <v>1010</v>
      </c>
      <c r="B80" t="s">
        <v>1011</v>
      </c>
      <c r="C80" s="29">
        <v>15</v>
      </c>
      <c r="D80" s="30">
        <v>14702</v>
      </c>
      <c r="E80" t="s">
        <v>1094</v>
      </c>
      <c r="F80" s="28">
        <v>10</v>
      </c>
      <c r="G80" t="s">
        <v>1013</v>
      </c>
      <c r="H80" t="s">
        <v>1014</v>
      </c>
      <c r="I80" t="s">
        <v>1017</v>
      </c>
    </row>
    <row r="81" spans="1:9" x14ac:dyDescent="0.25">
      <c r="A81" t="s">
        <v>1010</v>
      </c>
      <c r="B81" t="s">
        <v>1011</v>
      </c>
      <c r="C81" s="29">
        <v>15</v>
      </c>
      <c r="D81" s="30">
        <v>14704</v>
      </c>
      <c r="E81" t="s">
        <v>1095</v>
      </c>
      <c r="F81" s="28">
        <v>10</v>
      </c>
      <c r="G81" t="s">
        <v>1013</v>
      </c>
      <c r="H81" t="s">
        <v>1014</v>
      </c>
      <c r="I81" t="s">
        <v>1017</v>
      </c>
    </row>
    <row r="82" spans="1:9" x14ac:dyDescent="0.25">
      <c r="A82" t="s">
        <v>1010</v>
      </c>
      <c r="B82" t="s">
        <v>1011</v>
      </c>
      <c r="C82" s="29">
        <v>15</v>
      </c>
      <c r="D82" s="30">
        <v>14900</v>
      </c>
      <c r="E82" t="s">
        <v>1096</v>
      </c>
      <c r="F82" s="28">
        <v>10</v>
      </c>
      <c r="G82" t="s">
        <v>1013</v>
      </c>
      <c r="H82" t="s">
        <v>1014</v>
      </c>
      <c r="I82" t="s">
        <v>1017</v>
      </c>
    </row>
    <row r="83" spans="1:9" x14ac:dyDescent="0.25">
      <c r="A83" t="s">
        <v>1010</v>
      </c>
      <c r="B83" t="s">
        <v>1011</v>
      </c>
      <c r="C83" s="29">
        <v>15</v>
      </c>
      <c r="D83" s="30">
        <v>14902</v>
      </c>
      <c r="E83" t="s">
        <v>1097</v>
      </c>
      <c r="F83" s="28">
        <v>10</v>
      </c>
      <c r="G83" t="s">
        <v>1013</v>
      </c>
      <c r="H83" t="s">
        <v>1014</v>
      </c>
      <c r="I83" t="s">
        <v>1017</v>
      </c>
    </row>
    <row r="84" spans="1:9" x14ac:dyDescent="0.25">
      <c r="A84" t="s">
        <v>1010</v>
      </c>
      <c r="B84" t="s">
        <v>1011</v>
      </c>
      <c r="C84" s="29">
        <v>15</v>
      </c>
      <c r="D84" s="30">
        <v>14904</v>
      </c>
      <c r="E84" t="s">
        <v>1098</v>
      </c>
      <c r="F84" s="28">
        <v>10</v>
      </c>
      <c r="G84" t="s">
        <v>1013</v>
      </c>
      <c r="H84" t="s">
        <v>1014</v>
      </c>
      <c r="I84" t="s">
        <v>1017</v>
      </c>
    </row>
    <row r="85" spans="1:9" x14ac:dyDescent="0.25">
      <c r="A85" t="s">
        <v>1010</v>
      </c>
      <c r="B85" t="s">
        <v>1011</v>
      </c>
      <c r="C85" s="29">
        <v>15</v>
      </c>
      <c r="D85" s="30">
        <v>14906</v>
      </c>
      <c r="E85" t="s">
        <v>1099</v>
      </c>
      <c r="F85" s="28">
        <v>10</v>
      </c>
      <c r="G85" t="s">
        <v>1013</v>
      </c>
      <c r="H85" t="s">
        <v>1014</v>
      </c>
      <c r="I85" t="s">
        <v>1017</v>
      </c>
    </row>
    <row r="86" spans="1:9" x14ac:dyDescent="0.25">
      <c r="A86" t="s">
        <v>1010</v>
      </c>
      <c r="B86" t="s">
        <v>1011</v>
      </c>
      <c r="C86" s="29">
        <v>15</v>
      </c>
      <c r="D86" s="30">
        <v>14908</v>
      </c>
      <c r="E86" t="s">
        <v>1100</v>
      </c>
      <c r="F86" s="28">
        <v>10</v>
      </c>
      <c r="G86" t="s">
        <v>1013</v>
      </c>
      <c r="H86" t="s">
        <v>1014</v>
      </c>
      <c r="I86" t="s">
        <v>1017</v>
      </c>
    </row>
    <row r="87" spans="1:9" x14ac:dyDescent="0.25">
      <c r="A87" t="s">
        <v>1010</v>
      </c>
      <c r="B87" t="s">
        <v>1011</v>
      </c>
      <c r="C87" s="29">
        <v>15</v>
      </c>
      <c r="D87" s="30">
        <v>14910</v>
      </c>
      <c r="E87" t="s">
        <v>1101</v>
      </c>
      <c r="F87" s="28">
        <v>10</v>
      </c>
      <c r="G87" t="s">
        <v>1013</v>
      </c>
      <c r="H87" t="s">
        <v>1014</v>
      </c>
      <c r="I87" t="s">
        <v>1017</v>
      </c>
    </row>
    <row r="88" spans="1:9" x14ac:dyDescent="0.25">
      <c r="A88" t="s">
        <v>1010</v>
      </c>
      <c r="B88" t="s">
        <v>1011</v>
      </c>
      <c r="C88" s="29">
        <v>15</v>
      </c>
      <c r="D88" s="30">
        <v>14912</v>
      </c>
      <c r="E88" t="s">
        <v>1102</v>
      </c>
      <c r="F88" s="28">
        <v>10</v>
      </c>
      <c r="G88" t="s">
        <v>1013</v>
      </c>
      <c r="H88" t="s">
        <v>1014</v>
      </c>
      <c r="I88" t="s">
        <v>1017</v>
      </c>
    </row>
    <row r="89" spans="1:9" x14ac:dyDescent="0.25">
      <c r="A89" t="s">
        <v>1010</v>
      </c>
      <c r="B89" t="s">
        <v>1011</v>
      </c>
      <c r="C89" s="29">
        <v>15</v>
      </c>
      <c r="D89" s="30">
        <v>14914</v>
      </c>
      <c r="E89" t="s">
        <v>1103</v>
      </c>
      <c r="F89" s="28">
        <v>10</v>
      </c>
      <c r="G89" t="s">
        <v>1013</v>
      </c>
      <c r="H89" t="s">
        <v>1014</v>
      </c>
      <c r="I89" t="s">
        <v>1017</v>
      </c>
    </row>
    <row r="90" spans="1:9" x14ac:dyDescent="0.25">
      <c r="A90" t="s">
        <v>1010</v>
      </c>
      <c r="B90" t="s">
        <v>1011</v>
      </c>
      <c r="C90" s="29">
        <v>15</v>
      </c>
      <c r="D90" s="30">
        <v>14916</v>
      </c>
      <c r="E90" t="s">
        <v>1104</v>
      </c>
      <c r="F90" s="28">
        <v>10</v>
      </c>
      <c r="G90" t="s">
        <v>1013</v>
      </c>
      <c r="H90" t="s">
        <v>1014</v>
      </c>
      <c r="I90" t="s">
        <v>1017</v>
      </c>
    </row>
    <row r="91" spans="1:9" x14ac:dyDescent="0.25">
      <c r="A91" t="s">
        <v>1010</v>
      </c>
      <c r="B91" t="s">
        <v>1011</v>
      </c>
      <c r="C91" s="29">
        <v>15</v>
      </c>
      <c r="D91" s="30">
        <v>14918</v>
      </c>
      <c r="E91" t="s">
        <v>1105</v>
      </c>
      <c r="F91" s="28">
        <v>10</v>
      </c>
      <c r="G91" t="s">
        <v>1013</v>
      </c>
      <c r="H91" t="s">
        <v>1014</v>
      </c>
      <c r="I91" t="s">
        <v>1017</v>
      </c>
    </row>
    <row r="92" spans="1:9" x14ac:dyDescent="0.25">
      <c r="A92" t="s">
        <v>1010</v>
      </c>
      <c r="B92" t="s">
        <v>1011</v>
      </c>
      <c r="C92" s="29">
        <v>15</v>
      </c>
      <c r="D92" s="30">
        <v>14920</v>
      </c>
      <c r="E92" t="s">
        <v>1106</v>
      </c>
      <c r="F92" s="28">
        <v>10</v>
      </c>
      <c r="G92" t="s">
        <v>1013</v>
      </c>
      <c r="H92" t="s">
        <v>1014</v>
      </c>
      <c r="I92" t="s">
        <v>1017</v>
      </c>
    </row>
    <row r="93" spans="1:9" x14ac:dyDescent="0.25">
      <c r="A93" t="s">
        <v>1010</v>
      </c>
      <c r="B93" t="s">
        <v>1011</v>
      </c>
      <c r="C93" s="29">
        <v>15</v>
      </c>
      <c r="D93" s="30">
        <v>15200</v>
      </c>
      <c r="E93" t="s">
        <v>1107</v>
      </c>
      <c r="F93" s="28">
        <v>10</v>
      </c>
      <c r="G93" t="s">
        <v>1013</v>
      </c>
      <c r="H93" t="s">
        <v>1014</v>
      </c>
      <c r="I93" t="s">
        <v>1017</v>
      </c>
    </row>
    <row r="94" spans="1:9" x14ac:dyDescent="0.25">
      <c r="A94" t="s">
        <v>1010</v>
      </c>
      <c r="B94" t="s">
        <v>1011</v>
      </c>
      <c r="C94" s="29">
        <v>15</v>
      </c>
      <c r="D94" s="30">
        <v>15300</v>
      </c>
      <c r="E94" t="s">
        <v>1108</v>
      </c>
      <c r="F94" s="28">
        <v>10</v>
      </c>
      <c r="G94" t="s">
        <v>1013</v>
      </c>
      <c r="H94" t="s">
        <v>1014</v>
      </c>
      <c r="I94" t="s">
        <v>1017</v>
      </c>
    </row>
    <row r="95" spans="1:9" x14ac:dyDescent="0.25">
      <c r="A95" t="s">
        <v>1010</v>
      </c>
      <c r="B95" t="s">
        <v>1011</v>
      </c>
      <c r="C95" s="29">
        <v>15</v>
      </c>
      <c r="D95" s="30">
        <v>15303</v>
      </c>
      <c r="E95" t="s">
        <v>1109</v>
      </c>
      <c r="F95" s="28">
        <v>10</v>
      </c>
      <c r="G95" t="s">
        <v>1013</v>
      </c>
      <c r="H95" t="s">
        <v>1014</v>
      </c>
      <c r="I95" t="s">
        <v>1017</v>
      </c>
    </row>
    <row r="96" spans="1:9" x14ac:dyDescent="0.25">
      <c r="A96" t="s">
        <v>1010</v>
      </c>
      <c r="B96" t="s">
        <v>1011</v>
      </c>
      <c r="C96" s="29">
        <v>15</v>
      </c>
      <c r="D96" s="30">
        <v>15400</v>
      </c>
      <c r="E96" t="s">
        <v>1110</v>
      </c>
      <c r="F96" s="28">
        <v>10</v>
      </c>
      <c r="G96" t="s">
        <v>1013</v>
      </c>
      <c r="H96" t="s">
        <v>1014</v>
      </c>
      <c r="I96" t="s">
        <v>1017</v>
      </c>
    </row>
    <row r="97" spans="1:9" x14ac:dyDescent="0.25">
      <c r="A97" t="s">
        <v>1010</v>
      </c>
      <c r="B97" t="s">
        <v>1011</v>
      </c>
      <c r="C97" s="29">
        <v>15</v>
      </c>
      <c r="D97" s="30">
        <v>15402</v>
      </c>
      <c r="E97" t="s">
        <v>1111</v>
      </c>
      <c r="F97" s="28">
        <v>10</v>
      </c>
      <c r="G97" t="s">
        <v>1013</v>
      </c>
      <c r="H97" t="s">
        <v>1014</v>
      </c>
      <c r="I97" t="s">
        <v>1017</v>
      </c>
    </row>
    <row r="98" spans="1:9" x14ac:dyDescent="0.25">
      <c r="A98" t="s">
        <v>1010</v>
      </c>
      <c r="B98" t="s">
        <v>1011</v>
      </c>
      <c r="C98" s="29">
        <v>15</v>
      </c>
      <c r="D98" s="30">
        <v>15404</v>
      </c>
      <c r="E98" t="s">
        <v>1112</v>
      </c>
      <c r="F98" s="28">
        <v>10</v>
      </c>
      <c r="G98" t="s">
        <v>1013</v>
      </c>
      <c r="H98" t="s">
        <v>1014</v>
      </c>
      <c r="I98" t="s">
        <v>1017</v>
      </c>
    </row>
    <row r="99" spans="1:9" x14ac:dyDescent="0.25">
      <c r="A99" t="s">
        <v>1010</v>
      </c>
      <c r="B99" t="s">
        <v>1011</v>
      </c>
      <c r="C99" s="29">
        <v>15</v>
      </c>
      <c r="D99" s="30">
        <v>15406</v>
      </c>
      <c r="E99" t="s">
        <v>1113</v>
      </c>
      <c r="F99" s="28">
        <v>10</v>
      </c>
      <c r="G99" t="s">
        <v>1013</v>
      </c>
      <c r="H99" t="s">
        <v>1014</v>
      </c>
      <c r="I99" t="s">
        <v>1017</v>
      </c>
    </row>
    <row r="100" spans="1:9" x14ac:dyDescent="0.25">
      <c r="A100" t="s">
        <v>1010</v>
      </c>
      <c r="B100" t="s">
        <v>1011</v>
      </c>
      <c r="C100" s="29">
        <v>15</v>
      </c>
      <c r="D100" s="30">
        <v>15410</v>
      </c>
      <c r="E100" t="s">
        <v>1114</v>
      </c>
      <c r="F100" s="28">
        <v>10</v>
      </c>
      <c r="G100" t="s">
        <v>1013</v>
      </c>
      <c r="H100" t="s">
        <v>1014</v>
      </c>
      <c r="I100" t="s">
        <v>1017</v>
      </c>
    </row>
    <row r="101" spans="1:9" x14ac:dyDescent="0.25">
      <c r="A101" t="s">
        <v>1010</v>
      </c>
      <c r="B101" t="s">
        <v>1011</v>
      </c>
      <c r="C101" s="29">
        <v>15</v>
      </c>
      <c r="D101" s="30">
        <v>15412</v>
      </c>
      <c r="E101" t="s">
        <v>1115</v>
      </c>
      <c r="F101" s="28">
        <v>10</v>
      </c>
      <c r="G101" t="s">
        <v>1013</v>
      </c>
      <c r="H101" t="s">
        <v>1014</v>
      </c>
      <c r="I101" t="s">
        <v>1017</v>
      </c>
    </row>
    <row r="102" spans="1:9" x14ac:dyDescent="0.25">
      <c r="A102" t="s">
        <v>1010</v>
      </c>
      <c r="B102" t="s">
        <v>1011</v>
      </c>
      <c r="C102" s="29">
        <v>15</v>
      </c>
      <c r="D102" s="30">
        <v>15415</v>
      </c>
      <c r="E102" t="s">
        <v>1116</v>
      </c>
      <c r="F102" s="28">
        <v>10</v>
      </c>
      <c r="G102" t="s">
        <v>1013</v>
      </c>
      <c r="H102" t="s">
        <v>1014</v>
      </c>
      <c r="I102" t="s">
        <v>1017</v>
      </c>
    </row>
    <row r="103" spans="1:9" x14ac:dyDescent="0.25">
      <c r="A103" t="s">
        <v>1010</v>
      </c>
      <c r="B103" t="s">
        <v>1011</v>
      </c>
      <c r="C103" s="29">
        <v>15</v>
      </c>
      <c r="D103" s="30">
        <v>15700</v>
      </c>
      <c r="E103" t="s">
        <v>1117</v>
      </c>
      <c r="F103" s="28">
        <v>10</v>
      </c>
      <c r="G103" t="s">
        <v>1013</v>
      </c>
      <c r="H103" t="s">
        <v>1014</v>
      </c>
      <c r="I103" t="s">
        <v>1017</v>
      </c>
    </row>
    <row r="104" spans="1:9" x14ac:dyDescent="0.25">
      <c r="A104" t="s">
        <v>1010</v>
      </c>
      <c r="B104" t="s">
        <v>1011</v>
      </c>
      <c r="C104" s="29">
        <v>15</v>
      </c>
      <c r="D104" s="30">
        <v>15702</v>
      </c>
      <c r="E104" t="s">
        <v>1118</v>
      </c>
      <c r="F104" s="28">
        <v>10</v>
      </c>
      <c r="G104" t="s">
        <v>1013</v>
      </c>
      <c r="H104" t="s">
        <v>1014</v>
      </c>
      <c r="I104" t="s">
        <v>1017</v>
      </c>
    </row>
    <row r="105" spans="1:9" x14ac:dyDescent="0.25">
      <c r="A105" t="s">
        <v>1010</v>
      </c>
      <c r="B105" t="s">
        <v>1011</v>
      </c>
      <c r="C105" s="29">
        <v>15</v>
      </c>
      <c r="D105" s="30">
        <v>15704</v>
      </c>
      <c r="E105" t="s">
        <v>1119</v>
      </c>
      <c r="F105" s="28">
        <v>10</v>
      </c>
      <c r="G105" t="s">
        <v>1013</v>
      </c>
      <c r="H105" t="s">
        <v>1014</v>
      </c>
      <c r="I105" t="s">
        <v>1017</v>
      </c>
    </row>
    <row r="106" spans="1:9" x14ac:dyDescent="0.25">
      <c r="A106" t="s">
        <v>1010</v>
      </c>
      <c r="B106" t="s">
        <v>1011</v>
      </c>
      <c r="C106" s="29">
        <v>15</v>
      </c>
      <c r="D106" s="30">
        <v>15720</v>
      </c>
      <c r="E106" t="s">
        <v>1120</v>
      </c>
      <c r="F106" s="28">
        <v>10</v>
      </c>
      <c r="G106" t="s">
        <v>1013</v>
      </c>
      <c r="H106" t="s">
        <v>1014</v>
      </c>
      <c r="I106" t="s">
        <v>1017</v>
      </c>
    </row>
    <row r="107" spans="1:9" x14ac:dyDescent="0.25">
      <c r="A107" t="s">
        <v>1010</v>
      </c>
      <c r="B107" t="s">
        <v>1011</v>
      </c>
      <c r="C107" s="29">
        <v>15</v>
      </c>
      <c r="D107" s="30">
        <v>15900</v>
      </c>
      <c r="E107" t="s">
        <v>1121</v>
      </c>
      <c r="F107" s="28">
        <v>10</v>
      </c>
      <c r="G107" t="s">
        <v>1013</v>
      </c>
      <c r="H107" t="s">
        <v>1014</v>
      </c>
      <c r="I107" t="s">
        <v>1017</v>
      </c>
    </row>
    <row r="108" spans="1:9" x14ac:dyDescent="0.25">
      <c r="A108" t="s">
        <v>1010</v>
      </c>
      <c r="B108" t="s">
        <v>1011</v>
      </c>
      <c r="C108" s="29">
        <v>15</v>
      </c>
      <c r="D108" s="30">
        <v>15901</v>
      </c>
      <c r="E108" t="s">
        <v>1122</v>
      </c>
      <c r="F108" s="28">
        <v>10</v>
      </c>
      <c r="G108" t="s">
        <v>1013</v>
      </c>
      <c r="H108" t="s">
        <v>1014</v>
      </c>
      <c r="I108" t="s">
        <v>1017</v>
      </c>
    </row>
    <row r="109" spans="1:9" x14ac:dyDescent="0.25">
      <c r="A109" t="s">
        <v>1010</v>
      </c>
      <c r="B109" t="s">
        <v>1011</v>
      </c>
      <c r="C109" s="29">
        <v>15</v>
      </c>
      <c r="D109" s="30">
        <v>15902</v>
      </c>
      <c r="E109" t="s">
        <v>1123</v>
      </c>
      <c r="F109" s="28">
        <v>10</v>
      </c>
      <c r="G109" t="s">
        <v>1013</v>
      </c>
      <c r="H109" t="s">
        <v>1014</v>
      </c>
      <c r="I109" t="s">
        <v>1017</v>
      </c>
    </row>
    <row r="110" spans="1:9" x14ac:dyDescent="0.25">
      <c r="A110" t="s">
        <v>1010</v>
      </c>
      <c r="B110" t="s">
        <v>1011</v>
      </c>
      <c r="C110" s="29">
        <v>15</v>
      </c>
      <c r="D110" s="30">
        <v>15904</v>
      </c>
      <c r="E110" t="s">
        <v>1124</v>
      </c>
      <c r="F110" s="28">
        <v>10</v>
      </c>
      <c r="G110" t="s">
        <v>1013</v>
      </c>
      <c r="H110" t="s">
        <v>1014</v>
      </c>
      <c r="I110" t="s">
        <v>1017</v>
      </c>
    </row>
    <row r="111" spans="1:9" x14ac:dyDescent="0.25">
      <c r="A111" t="s">
        <v>1010</v>
      </c>
      <c r="B111" t="s">
        <v>1011</v>
      </c>
      <c r="C111" s="29">
        <v>15</v>
      </c>
      <c r="D111" s="30">
        <v>15905</v>
      </c>
      <c r="E111" t="s">
        <v>1125</v>
      </c>
      <c r="F111" s="28">
        <v>10</v>
      </c>
      <c r="G111" t="s">
        <v>1013</v>
      </c>
      <c r="H111" t="s">
        <v>1014</v>
      </c>
      <c r="I111" t="s">
        <v>1017</v>
      </c>
    </row>
    <row r="112" spans="1:9" x14ac:dyDescent="0.25">
      <c r="A112" t="s">
        <v>1010</v>
      </c>
      <c r="B112" t="s">
        <v>1011</v>
      </c>
      <c r="C112" s="29">
        <v>15</v>
      </c>
      <c r="D112" s="30">
        <v>15906</v>
      </c>
      <c r="E112" t="s">
        <v>1126</v>
      </c>
      <c r="F112" s="28">
        <v>10</v>
      </c>
      <c r="G112" t="s">
        <v>1013</v>
      </c>
      <c r="H112" t="s">
        <v>1014</v>
      </c>
      <c r="I112" t="s">
        <v>1017</v>
      </c>
    </row>
    <row r="113" spans="1:9" x14ac:dyDescent="0.25">
      <c r="A113" t="s">
        <v>1010</v>
      </c>
      <c r="B113" t="s">
        <v>1011</v>
      </c>
      <c r="C113" s="29">
        <v>15</v>
      </c>
      <c r="D113" s="30">
        <v>15907</v>
      </c>
      <c r="E113" t="s">
        <v>1127</v>
      </c>
      <c r="F113" s="28">
        <v>10</v>
      </c>
      <c r="G113" t="s">
        <v>1013</v>
      </c>
      <c r="H113" t="s">
        <v>1014</v>
      </c>
      <c r="I113" t="s">
        <v>1017</v>
      </c>
    </row>
    <row r="114" spans="1:9" x14ac:dyDescent="0.25">
      <c r="A114" t="s">
        <v>1010</v>
      </c>
      <c r="B114" t="s">
        <v>1011</v>
      </c>
      <c r="C114" s="29">
        <v>15</v>
      </c>
      <c r="D114" s="30">
        <v>15908</v>
      </c>
      <c r="E114" t="s">
        <v>1128</v>
      </c>
      <c r="F114" s="28">
        <v>10</v>
      </c>
      <c r="G114" t="s">
        <v>1013</v>
      </c>
      <c r="H114" t="s">
        <v>1014</v>
      </c>
      <c r="I114" t="s">
        <v>1017</v>
      </c>
    </row>
    <row r="115" spans="1:9" x14ac:dyDescent="0.25">
      <c r="A115" t="s">
        <v>1010</v>
      </c>
      <c r="B115" t="s">
        <v>1011</v>
      </c>
      <c r="C115" s="29">
        <v>15</v>
      </c>
      <c r="D115" s="30">
        <v>15909</v>
      </c>
      <c r="E115" t="s">
        <v>1129</v>
      </c>
      <c r="F115" s="28">
        <v>10</v>
      </c>
      <c r="G115" t="s">
        <v>1013</v>
      </c>
      <c r="H115" t="s">
        <v>1014</v>
      </c>
      <c r="I115" t="s">
        <v>1017</v>
      </c>
    </row>
    <row r="116" spans="1:9" x14ac:dyDescent="0.25">
      <c r="A116" t="s">
        <v>1010</v>
      </c>
      <c r="B116" t="s">
        <v>1011</v>
      </c>
      <c r="C116" s="29">
        <v>15</v>
      </c>
      <c r="D116" s="30">
        <v>15910</v>
      </c>
      <c r="E116" t="s">
        <v>1130</v>
      </c>
      <c r="F116" s="28">
        <v>10</v>
      </c>
      <c r="G116" t="s">
        <v>1013</v>
      </c>
      <c r="H116" t="s">
        <v>1014</v>
      </c>
      <c r="I116" t="s">
        <v>1017</v>
      </c>
    </row>
    <row r="117" spans="1:9" x14ac:dyDescent="0.25">
      <c r="A117" t="s">
        <v>1010</v>
      </c>
      <c r="B117" t="s">
        <v>1011</v>
      </c>
      <c r="C117" s="29">
        <v>15</v>
      </c>
      <c r="D117" s="30">
        <v>15911</v>
      </c>
      <c r="E117" t="s">
        <v>1131</v>
      </c>
      <c r="F117" s="28">
        <v>10</v>
      </c>
      <c r="G117" t="s">
        <v>1013</v>
      </c>
      <c r="H117" t="s">
        <v>1014</v>
      </c>
      <c r="I117" t="s">
        <v>1017</v>
      </c>
    </row>
    <row r="118" spans="1:9" x14ac:dyDescent="0.25">
      <c r="A118" t="s">
        <v>1010</v>
      </c>
      <c r="B118" t="s">
        <v>1011</v>
      </c>
      <c r="C118" s="29">
        <v>15</v>
      </c>
      <c r="D118" s="30">
        <v>15912</v>
      </c>
      <c r="E118" t="s">
        <v>1132</v>
      </c>
      <c r="F118" s="28">
        <v>10</v>
      </c>
      <c r="G118" t="s">
        <v>1013</v>
      </c>
      <c r="H118" t="s">
        <v>1014</v>
      </c>
      <c r="I118" t="s">
        <v>1017</v>
      </c>
    </row>
    <row r="119" spans="1:9" x14ac:dyDescent="0.25">
      <c r="A119" t="s">
        <v>1010</v>
      </c>
      <c r="B119" t="s">
        <v>1011</v>
      </c>
      <c r="C119" s="29">
        <v>15</v>
      </c>
      <c r="D119" s="30">
        <v>15913</v>
      </c>
      <c r="E119" t="s">
        <v>1133</v>
      </c>
      <c r="F119" s="28">
        <v>10</v>
      </c>
      <c r="G119" t="s">
        <v>1013</v>
      </c>
      <c r="H119" t="s">
        <v>1014</v>
      </c>
      <c r="I119" t="s">
        <v>1017</v>
      </c>
    </row>
    <row r="120" spans="1:9" x14ac:dyDescent="0.25">
      <c r="A120" t="s">
        <v>1010</v>
      </c>
      <c r="B120" t="s">
        <v>1011</v>
      </c>
      <c r="C120" s="29">
        <v>15</v>
      </c>
      <c r="D120" s="30">
        <v>15914</v>
      </c>
      <c r="E120" t="s">
        <v>1134</v>
      </c>
      <c r="F120" s="28">
        <v>10</v>
      </c>
      <c r="G120" t="s">
        <v>1013</v>
      </c>
      <c r="H120" t="s">
        <v>1014</v>
      </c>
      <c r="I120" t="s">
        <v>1017</v>
      </c>
    </row>
    <row r="121" spans="1:9" x14ac:dyDescent="0.25">
      <c r="A121" t="s">
        <v>1010</v>
      </c>
      <c r="B121" t="s">
        <v>1011</v>
      </c>
      <c r="C121" s="29">
        <v>15</v>
      </c>
      <c r="D121" s="30">
        <v>15915</v>
      </c>
      <c r="E121" t="s">
        <v>1135</v>
      </c>
      <c r="F121" s="28">
        <v>10</v>
      </c>
      <c r="G121" t="s">
        <v>1013</v>
      </c>
      <c r="H121" t="s">
        <v>1014</v>
      </c>
      <c r="I121" t="s">
        <v>1017</v>
      </c>
    </row>
    <row r="122" spans="1:9" x14ac:dyDescent="0.25">
      <c r="A122" t="s">
        <v>1010</v>
      </c>
      <c r="B122" t="s">
        <v>1011</v>
      </c>
      <c r="C122" s="29">
        <v>15</v>
      </c>
      <c r="D122" s="30">
        <v>15916</v>
      </c>
      <c r="E122" t="s">
        <v>1136</v>
      </c>
      <c r="F122" s="28">
        <v>10</v>
      </c>
      <c r="G122" t="s">
        <v>1013</v>
      </c>
      <c r="H122" t="s">
        <v>1014</v>
      </c>
      <c r="I122" t="s">
        <v>1017</v>
      </c>
    </row>
    <row r="123" spans="1:9" x14ac:dyDescent="0.25">
      <c r="A123" t="s">
        <v>1010</v>
      </c>
      <c r="B123" t="s">
        <v>1011</v>
      </c>
      <c r="C123" s="29">
        <v>15</v>
      </c>
      <c r="D123" s="30">
        <v>15917</v>
      </c>
      <c r="E123" t="s">
        <v>1137</v>
      </c>
      <c r="F123" s="28">
        <v>10</v>
      </c>
      <c r="G123" t="s">
        <v>1013</v>
      </c>
      <c r="H123" t="s">
        <v>1014</v>
      </c>
      <c r="I123" t="s">
        <v>1017</v>
      </c>
    </row>
    <row r="124" spans="1:9" x14ac:dyDescent="0.25">
      <c r="A124" t="s">
        <v>1010</v>
      </c>
      <c r="B124" t="s">
        <v>1011</v>
      </c>
      <c r="C124" s="29">
        <v>15</v>
      </c>
      <c r="D124" s="30">
        <v>15918</v>
      </c>
      <c r="E124" t="s">
        <v>1138</v>
      </c>
      <c r="F124" s="28">
        <v>10</v>
      </c>
      <c r="G124" t="s">
        <v>1013</v>
      </c>
      <c r="H124" t="s">
        <v>1014</v>
      </c>
      <c r="I124" t="s">
        <v>1017</v>
      </c>
    </row>
    <row r="125" spans="1:9" x14ac:dyDescent="0.25">
      <c r="A125" t="s">
        <v>1010</v>
      </c>
      <c r="B125" t="s">
        <v>1011</v>
      </c>
      <c r="C125" s="29">
        <v>15</v>
      </c>
      <c r="D125" s="30">
        <v>15919</v>
      </c>
      <c r="E125" t="s">
        <v>1139</v>
      </c>
      <c r="F125" s="28">
        <v>10</v>
      </c>
      <c r="G125" t="s">
        <v>1013</v>
      </c>
      <c r="H125" t="s">
        <v>1014</v>
      </c>
      <c r="I125" t="s">
        <v>1017</v>
      </c>
    </row>
    <row r="126" spans="1:9" x14ac:dyDescent="0.25">
      <c r="A126" t="s">
        <v>1010</v>
      </c>
      <c r="B126" t="s">
        <v>1011</v>
      </c>
      <c r="C126" s="29">
        <v>15</v>
      </c>
      <c r="D126" s="30">
        <v>15920</v>
      </c>
      <c r="E126" t="s">
        <v>1140</v>
      </c>
      <c r="F126" s="28">
        <v>10</v>
      </c>
      <c r="G126" t="s">
        <v>1013</v>
      </c>
      <c r="H126" t="s">
        <v>1014</v>
      </c>
      <c r="I126" t="s">
        <v>1017</v>
      </c>
    </row>
    <row r="127" spans="1:9" x14ac:dyDescent="0.25">
      <c r="A127" t="s">
        <v>1010</v>
      </c>
      <c r="B127" t="s">
        <v>1011</v>
      </c>
      <c r="C127" s="29">
        <v>15</v>
      </c>
      <c r="D127" s="30">
        <v>15921</v>
      </c>
      <c r="E127" t="s">
        <v>1141</v>
      </c>
      <c r="F127" s="28">
        <v>10</v>
      </c>
      <c r="G127" t="s">
        <v>1013</v>
      </c>
      <c r="H127" t="s">
        <v>1014</v>
      </c>
      <c r="I127" t="s">
        <v>1017</v>
      </c>
    </row>
    <row r="128" spans="1:9" x14ac:dyDescent="0.25">
      <c r="A128" t="s">
        <v>1010</v>
      </c>
      <c r="B128" t="s">
        <v>1011</v>
      </c>
      <c r="C128" s="29">
        <v>15</v>
      </c>
      <c r="D128" s="30">
        <v>15922</v>
      </c>
      <c r="E128" t="s">
        <v>1142</v>
      </c>
      <c r="F128" s="28">
        <v>10</v>
      </c>
      <c r="G128" t="s">
        <v>1013</v>
      </c>
      <c r="H128" t="s">
        <v>1014</v>
      </c>
      <c r="I128" t="s">
        <v>1017</v>
      </c>
    </row>
    <row r="129" spans="1:9" x14ac:dyDescent="0.25">
      <c r="A129" t="s">
        <v>1010</v>
      </c>
      <c r="B129" t="s">
        <v>1011</v>
      </c>
      <c r="C129" s="29">
        <v>15</v>
      </c>
      <c r="D129" s="30">
        <v>15923</v>
      </c>
      <c r="E129" t="s">
        <v>1143</v>
      </c>
      <c r="F129" s="28">
        <v>10</v>
      </c>
      <c r="G129" t="s">
        <v>1013</v>
      </c>
      <c r="H129" t="s">
        <v>1014</v>
      </c>
      <c r="I129" t="s">
        <v>1017</v>
      </c>
    </row>
    <row r="130" spans="1:9" x14ac:dyDescent="0.25">
      <c r="A130" t="s">
        <v>1010</v>
      </c>
      <c r="B130" t="s">
        <v>1011</v>
      </c>
      <c r="C130" s="29">
        <v>15</v>
      </c>
      <c r="D130" s="30">
        <v>15924</v>
      </c>
      <c r="E130" t="s">
        <v>1144</v>
      </c>
      <c r="F130" s="28">
        <v>10</v>
      </c>
      <c r="G130" t="s">
        <v>1013</v>
      </c>
      <c r="H130" t="s">
        <v>1014</v>
      </c>
      <c r="I130" t="s">
        <v>1017</v>
      </c>
    </row>
    <row r="131" spans="1:9" x14ac:dyDescent="0.25">
      <c r="A131" t="s">
        <v>1010</v>
      </c>
      <c r="B131" t="s">
        <v>1011</v>
      </c>
      <c r="C131" s="29">
        <v>15</v>
      </c>
      <c r="D131" s="30">
        <v>15925</v>
      </c>
      <c r="E131" t="s">
        <v>1145</v>
      </c>
      <c r="F131" s="28">
        <v>10</v>
      </c>
      <c r="G131" t="s">
        <v>1013</v>
      </c>
      <c r="H131" t="s">
        <v>1014</v>
      </c>
      <c r="I131" t="s">
        <v>1017</v>
      </c>
    </row>
    <row r="132" spans="1:9" x14ac:dyDescent="0.25">
      <c r="A132" t="s">
        <v>1010</v>
      </c>
      <c r="B132" t="s">
        <v>1011</v>
      </c>
      <c r="C132" s="29">
        <v>15</v>
      </c>
      <c r="D132" s="30">
        <v>15926</v>
      </c>
      <c r="E132" t="s">
        <v>1146</v>
      </c>
      <c r="F132" s="28">
        <v>10</v>
      </c>
      <c r="G132" t="s">
        <v>1013</v>
      </c>
      <c r="H132" t="s">
        <v>1014</v>
      </c>
      <c r="I132" t="s">
        <v>1017</v>
      </c>
    </row>
    <row r="133" spans="1:9" x14ac:dyDescent="0.25">
      <c r="A133" t="s">
        <v>1010</v>
      </c>
      <c r="B133" t="s">
        <v>1011</v>
      </c>
      <c r="C133" s="29">
        <v>15</v>
      </c>
      <c r="D133" s="30">
        <v>15927</v>
      </c>
      <c r="E133" t="s">
        <v>1147</v>
      </c>
      <c r="F133" s="28">
        <v>10</v>
      </c>
      <c r="G133" t="s">
        <v>1013</v>
      </c>
      <c r="H133" t="s">
        <v>1014</v>
      </c>
      <c r="I133" t="s">
        <v>1017</v>
      </c>
    </row>
    <row r="134" spans="1:9" x14ac:dyDescent="0.25">
      <c r="A134" t="s">
        <v>1010</v>
      </c>
      <c r="B134" t="s">
        <v>1011</v>
      </c>
      <c r="C134" s="29">
        <v>15</v>
      </c>
      <c r="D134" s="30">
        <v>15928</v>
      </c>
      <c r="E134" t="s">
        <v>1148</v>
      </c>
      <c r="F134" s="28">
        <v>10</v>
      </c>
      <c r="G134" t="s">
        <v>1013</v>
      </c>
      <c r="H134" t="s">
        <v>1014</v>
      </c>
      <c r="I134" t="s">
        <v>1017</v>
      </c>
    </row>
    <row r="135" spans="1:9" x14ac:dyDescent="0.25">
      <c r="A135" t="s">
        <v>1010</v>
      </c>
      <c r="B135" t="s">
        <v>1011</v>
      </c>
      <c r="C135" s="29">
        <v>15</v>
      </c>
      <c r="D135" s="30">
        <v>15929</v>
      </c>
      <c r="E135" t="s">
        <v>1149</v>
      </c>
      <c r="F135" s="28">
        <v>10</v>
      </c>
      <c r="G135" t="s">
        <v>1013</v>
      </c>
      <c r="H135" t="s">
        <v>1014</v>
      </c>
      <c r="I135" t="s">
        <v>1017</v>
      </c>
    </row>
    <row r="136" spans="1:9" x14ac:dyDescent="0.25">
      <c r="A136" t="s">
        <v>1010</v>
      </c>
      <c r="B136" t="s">
        <v>1011</v>
      </c>
      <c r="C136" s="29">
        <v>15</v>
      </c>
      <c r="D136" s="30">
        <v>15930</v>
      </c>
      <c r="E136" t="s">
        <v>1150</v>
      </c>
      <c r="F136" s="28">
        <v>10</v>
      </c>
      <c r="G136" t="s">
        <v>1013</v>
      </c>
      <c r="H136" t="s">
        <v>1014</v>
      </c>
      <c r="I136" t="s">
        <v>1017</v>
      </c>
    </row>
    <row r="137" spans="1:9" x14ac:dyDescent="0.25">
      <c r="A137" t="s">
        <v>1010</v>
      </c>
      <c r="B137" t="s">
        <v>1011</v>
      </c>
      <c r="C137" s="29">
        <v>15</v>
      </c>
      <c r="D137" s="30">
        <v>15931</v>
      </c>
      <c r="E137" t="s">
        <v>1151</v>
      </c>
      <c r="F137" s="28">
        <v>10</v>
      </c>
      <c r="G137" t="s">
        <v>1013</v>
      </c>
      <c r="H137" t="s">
        <v>1014</v>
      </c>
      <c r="I137" t="s">
        <v>1017</v>
      </c>
    </row>
    <row r="138" spans="1:9" x14ac:dyDescent="0.25">
      <c r="A138" t="s">
        <v>1010</v>
      </c>
      <c r="B138" t="s">
        <v>1011</v>
      </c>
      <c r="C138" s="29">
        <v>15</v>
      </c>
      <c r="D138" s="30">
        <v>15932</v>
      </c>
      <c r="E138" t="s">
        <v>1152</v>
      </c>
      <c r="F138" s="28">
        <v>10</v>
      </c>
      <c r="G138" t="s">
        <v>1013</v>
      </c>
      <c r="H138" t="s">
        <v>1014</v>
      </c>
      <c r="I138" t="s">
        <v>1017</v>
      </c>
    </row>
    <row r="139" spans="1:9" x14ac:dyDescent="0.25">
      <c r="A139" t="s">
        <v>1010</v>
      </c>
      <c r="B139" t="s">
        <v>1011</v>
      </c>
      <c r="C139" s="29">
        <v>15</v>
      </c>
      <c r="D139" s="30">
        <v>15933</v>
      </c>
      <c r="E139" t="s">
        <v>1153</v>
      </c>
      <c r="F139" s="28">
        <v>10</v>
      </c>
      <c r="G139" t="s">
        <v>1013</v>
      </c>
      <c r="H139" t="s">
        <v>1014</v>
      </c>
      <c r="I139" t="s">
        <v>1017</v>
      </c>
    </row>
    <row r="140" spans="1:9" x14ac:dyDescent="0.25">
      <c r="A140" t="s">
        <v>1010</v>
      </c>
      <c r="B140" t="s">
        <v>1011</v>
      </c>
      <c r="C140" s="29">
        <v>15</v>
      </c>
      <c r="D140" s="30">
        <v>15934</v>
      </c>
      <c r="E140" t="s">
        <v>1154</v>
      </c>
      <c r="F140" s="28">
        <v>10</v>
      </c>
      <c r="G140" t="s">
        <v>1013</v>
      </c>
      <c r="H140" t="s">
        <v>1014</v>
      </c>
      <c r="I140" t="s">
        <v>1017</v>
      </c>
    </row>
    <row r="141" spans="1:9" x14ac:dyDescent="0.25">
      <c r="A141" t="s">
        <v>1010</v>
      </c>
      <c r="B141" t="s">
        <v>1011</v>
      </c>
      <c r="C141" s="29">
        <v>15</v>
      </c>
      <c r="D141" s="30">
        <v>15935</v>
      </c>
      <c r="E141" t="s">
        <v>1155</v>
      </c>
      <c r="F141" s="28">
        <v>10</v>
      </c>
      <c r="G141" t="s">
        <v>1013</v>
      </c>
      <c r="H141" t="s">
        <v>1014</v>
      </c>
      <c r="I141" t="s">
        <v>1017</v>
      </c>
    </row>
    <row r="142" spans="1:9" x14ac:dyDescent="0.25">
      <c r="A142" t="s">
        <v>1010</v>
      </c>
      <c r="B142" t="s">
        <v>1011</v>
      </c>
      <c r="C142" s="29">
        <v>15</v>
      </c>
      <c r="D142" s="30">
        <v>15936</v>
      </c>
      <c r="E142" t="s">
        <v>1156</v>
      </c>
      <c r="F142" s="28">
        <v>10</v>
      </c>
      <c r="G142" t="s">
        <v>1013</v>
      </c>
      <c r="H142" t="s">
        <v>1014</v>
      </c>
      <c r="I142" t="s">
        <v>1017</v>
      </c>
    </row>
    <row r="143" spans="1:9" x14ac:dyDescent="0.25">
      <c r="A143" t="s">
        <v>1010</v>
      </c>
      <c r="B143" t="s">
        <v>1011</v>
      </c>
      <c r="C143" s="29">
        <v>15</v>
      </c>
      <c r="D143" s="30">
        <v>15937</v>
      </c>
      <c r="E143" t="s">
        <v>1157</v>
      </c>
      <c r="F143" s="28">
        <v>10</v>
      </c>
      <c r="G143" t="s">
        <v>1013</v>
      </c>
      <c r="H143" t="s">
        <v>1014</v>
      </c>
      <c r="I143" t="s">
        <v>1017</v>
      </c>
    </row>
    <row r="144" spans="1:9" x14ac:dyDescent="0.25">
      <c r="A144" t="s">
        <v>1010</v>
      </c>
      <c r="B144" t="s">
        <v>1011</v>
      </c>
      <c r="C144" s="29">
        <v>15</v>
      </c>
      <c r="D144" s="30">
        <v>15938</v>
      </c>
      <c r="E144" t="s">
        <v>1158</v>
      </c>
      <c r="F144" s="28">
        <v>10</v>
      </c>
      <c r="G144" t="s">
        <v>1013</v>
      </c>
      <c r="H144" t="s">
        <v>1014</v>
      </c>
      <c r="I144" t="s">
        <v>1017</v>
      </c>
    </row>
    <row r="145" spans="1:9" x14ac:dyDescent="0.25">
      <c r="A145" t="s">
        <v>1010</v>
      </c>
      <c r="B145" t="s">
        <v>1011</v>
      </c>
      <c r="C145" s="29">
        <v>15</v>
      </c>
      <c r="D145" s="30">
        <v>15939</v>
      </c>
      <c r="E145" t="s">
        <v>1159</v>
      </c>
      <c r="F145" s="28">
        <v>10</v>
      </c>
      <c r="G145" t="s">
        <v>1013</v>
      </c>
      <c r="H145" t="s">
        <v>1014</v>
      </c>
      <c r="I145" t="s">
        <v>1017</v>
      </c>
    </row>
    <row r="146" spans="1:9" x14ac:dyDescent="0.25">
      <c r="A146" t="s">
        <v>1010</v>
      </c>
      <c r="B146" t="s">
        <v>1011</v>
      </c>
      <c r="C146" s="29">
        <v>15</v>
      </c>
      <c r="D146" s="30">
        <v>15940</v>
      </c>
      <c r="E146" t="s">
        <v>1160</v>
      </c>
      <c r="F146" s="28">
        <v>10</v>
      </c>
      <c r="G146" t="s">
        <v>1013</v>
      </c>
      <c r="H146" t="s">
        <v>1014</v>
      </c>
      <c r="I146" t="s">
        <v>1017</v>
      </c>
    </row>
    <row r="147" spans="1:9" x14ac:dyDescent="0.25">
      <c r="A147" t="s">
        <v>1010</v>
      </c>
      <c r="B147" t="s">
        <v>1011</v>
      </c>
      <c r="C147" s="29">
        <v>15</v>
      </c>
      <c r="D147" s="30">
        <v>15942</v>
      </c>
      <c r="E147" t="s">
        <v>1161</v>
      </c>
      <c r="F147" s="28">
        <v>10</v>
      </c>
      <c r="G147" t="s">
        <v>1013</v>
      </c>
      <c r="H147" t="s">
        <v>1014</v>
      </c>
      <c r="I147" t="s">
        <v>1017</v>
      </c>
    </row>
    <row r="148" spans="1:9" x14ac:dyDescent="0.25">
      <c r="A148" t="s">
        <v>1010</v>
      </c>
      <c r="B148" t="s">
        <v>1011</v>
      </c>
      <c r="C148" s="29">
        <v>15</v>
      </c>
      <c r="D148" s="30">
        <v>15943</v>
      </c>
      <c r="E148" t="s">
        <v>1162</v>
      </c>
      <c r="F148" s="28">
        <v>10</v>
      </c>
      <c r="G148" t="s">
        <v>1013</v>
      </c>
      <c r="H148" t="s">
        <v>1014</v>
      </c>
      <c r="I148" t="s">
        <v>1017</v>
      </c>
    </row>
    <row r="149" spans="1:9" x14ac:dyDescent="0.25">
      <c r="A149" t="s">
        <v>1010</v>
      </c>
      <c r="B149" t="s">
        <v>1011</v>
      </c>
      <c r="C149" s="29">
        <v>15</v>
      </c>
      <c r="D149" s="30">
        <v>15944</v>
      </c>
      <c r="E149" t="s">
        <v>1163</v>
      </c>
      <c r="F149" s="28">
        <v>10</v>
      </c>
      <c r="G149" t="s">
        <v>1013</v>
      </c>
      <c r="H149" t="s">
        <v>1014</v>
      </c>
      <c r="I149" t="s">
        <v>1017</v>
      </c>
    </row>
    <row r="150" spans="1:9" x14ac:dyDescent="0.25">
      <c r="A150" t="s">
        <v>1010</v>
      </c>
      <c r="B150" t="s">
        <v>1011</v>
      </c>
      <c r="C150" s="29">
        <v>15</v>
      </c>
      <c r="D150" s="30">
        <v>15946</v>
      </c>
      <c r="E150" t="s">
        <v>1164</v>
      </c>
      <c r="F150" s="28">
        <v>10</v>
      </c>
      <c r="G150" t="s">
        <v>1013</v>
      </c>
      <c r="H150" t="s">
        <v>1014</v>
      </c>
      <c r="I150" t="s">
        <v>1017</v>
      </c>
    </row>
    <row r="151" spans="1:9" x14ac:dyDescent="0.25">
      <c r="A151" t="s">
        <v>1010</v>
      </c>
      <c r="B151" t="s">
        <v>1011</v>
      </c>
      <c r="C151" s="29">
        <v>15</v>
      </c>
      <c r="D151" s="30">
        <v>15947</v>
      </c>
      <c r="E151" t="s">
        <v>1165</v>
      </c>
      <c r="F151" s="28">
        <v>10</v>
      </c>
      <c r="G151" t="s">
        <v>1013</v>
      </c>
      <c r="H151" t="s">
        <v>1014</v>
      </c>
      <c r="I151" t="s">
        <v>1017</v>
      </c>
    </row>
    <row r="152" spans="1:9" x14ac:dyDescent="0.25">
      <c r="A152" t="s">
        <v>1010</v>
      </c>
      <c r="B152" t="s">
        <v>1011</v>
      </c>
      <c r="C152" s="29">
        <v>15</v>
      </c>
      <c r="D152" s="30">
        <v>20001</v>
      </c>
      <c r="E152" t="s">
        <v>1166</v>
      </c>
      <c r="F152" s="28">
        <v>10</v>
      </c>
      <c r="G152" t="s">
        <v>1013</v>
      </c>
      <c r="H152" t="s">
        <v>1014</v>
      </c>
      <c r="I152" t="s">
        <v>1017</v>
      </c>
    </row>
    <row r="153" spans="1:9" x14ac:dyDescent="0.25">
      <c r="A153" t="s">
        <v>1010</v>
      </c>
      <c r="B153" t="s">
        <v>1011</v>
      </c>
      <c r="C153" s="29">
        <v>15</v>
      </c>
      <c r="D153" s="30">
        <v>20003</v>
      </c>
      <c r="E153" t="s">
        <v>1167</v>
      </c>
      <c r="F153" s="28">
        <v>10</v>
      </c>
      <c r="G153" t="s">
        <v>1013</v>
      </c>
      <c r="H153" t="s">
        <v>1014</v>
      </c>
      <c r="I153" t="s">
        <v>1017</v>
      </c>
    </row>
    <row r="154" spans="1:9" x14ac:dyDescent="0.25">
      <c r="A154" t="s">
        <v>1010</v>
      </c>
      <c r="B154" t="s">
        <v>1011</v>
      </c>
      <c r="C154" s="29">
        <v>15</v>
      </c>
      <c r="D154" s="30">
        <v>20005</v>
      </c>
      <c r="E154" t="s">
        <v>1168</v>
      </c>
      <c r="F154" s="28">
        <v>10</v>
      </c>
      <c r="G154" t="s">
        <v>1013</v>
      </c>
      <c r="H154" t="s">
        <v>1014</v>
      </c>
      <c r="I154" t="s">
        <v>1017</v>
      </c>
    </row>
    <row r="155" spans="1:9" x14ac:dyDescent="0.25">
      <c r="A155" t="s">
        <v>1010</v>
      </c>
      <c r="B155" t="s">
        <v>1011</v>
      </c>
      <c r="C155" s="29">
        <v>15</v>
      </c>
      <c r="D155" s="30">
        <v>20200</v>
      </c>
      <c r="E155" t="s">
        <v>1169</v>
      </c>
      <c r="F155" s="28">
        <v>10</v>
      </c>
      <c r="G155" t="s">
        <v>1013</v>
      </c>
      <c r="H155" t="s">
        <v>1014</v>
      </c>
      <c r="I155" t="s">
        <v>1017</v>
      </c>
    </row>
    <row r="156" spans="1:9" x14ac:dyDescent="0.25">
      <c r="A156" t="s">
        <v>1010</v>
      </c>
      <c r="B156" t="s">
        <v>1011</v>
      </c>
      <c r="C156" s="29">
        <v>15</v>
      </c>
      <c r="D156" s="30">
        <v>20202</v>
      </c>
      <c r="E156" t="s">
        <v>1170</v>
      </c>
      <c r="F156" s="28">
        <v>10</v>
      </c>
      <c r="G156" t="s">
        <v>1013</v>
      </c>
      <c r="H156" t="s">
        <v>1014</v>
      </c>
      <c r="I156" t="s">
        <v>1017</v>
      </c>
    </row>
    <row r="157" spans="1:9" x14ac:dyDescent="0.25">
      <c r="A157" t="s">
        <v>1010</v>
      </c>
      <c r="B157" t="s">
        <v>1011</v>
      </c>
      <c r="C157" s="29">
        <v>15</v>
      </c>
      <c r="D157" s="30">
        <v>20204</v>
      </c>
      <c r="E157" t="s">
        <v>1171</v>
      </c>
      <c r="F157" s="28">
        <v>10</v>
      </c>
      <c r="G157" t="s">
        <v>1013</v>
      </c>
      <c r="H157" t="s">
        <v>1014</v>
      </c>
      <c r="I157" t="s">
        <v>1017</v>
      </c>
    </row>
    <row r="158" spans="1:9" x14ac:dyDescent="0.25">
      <c r="A158" t="s">
        <v>1010</v>
      </c>
      <c r="B158" t="s">
        <v>1011</v>
      </c>
      <c r="C158" s="29">
        <v>15</v>
      </c>
      <c r="D158" s="30">
        <v>20206</v>
      </c>
      <c r="E158" t="s">
        <v>1172</v>
      </c>
      <c r="F158" s="28">
        <v>10</v>
      </c>
      <c r="G158" t="s">
        <v>1013</v>
      </c>
      <c r="H158" t="s">
        <v>1014</v>
      </c>
      <c r="I158" t="s">
        <v>1017</v>
      </c>
    </row>
    <row r="159" spans="1:9" x14ac:dyDescent="0.25">
      <c r="A159" t="s">
        <v>1010</v>
      </c>
      <c r="B159" t="s">
        <v>1011</v>
      </c>
      <c r="C159" s="29">
        <v>15</v>
      </c>
      <c r="D159" s="30">
        <v>20210</v>
      </c>
      <c r="E159" t="s">
        <v>1173</v>
      </c>
      <c r="F159" s="28">
        <v>10</v>
      </c>
      <c r="G159" t="s">
        <v>1013</v>
      </c>
      <c r="H159" t="s">
        <v>1014</v>
      </c>
      <c r="I159" t="s">
        <v>1017</v>
      </c>
    </row>
    <row r="160" spans="1:9" x14ac:dyDescent="0.25">
      <c r="A160" t="s">
        <v>1010</v>
      </c>
      <c r="B160" t="s">
        <v>1011</v>
      </c>
      <c r="C160" s="29">
        <v>15</v>
      </c>
      <c r="D160" s="30">
        <v>20400</v>
      </c>
      <c r="E160" t="s">
        <v>1174</v>
      </c>
      <c r="F160" s="28">
        <v>10</v>
      </c>
      <c r="G160" t="s">
        <v>1013</v>
      </c>
      <c r="H160" t="s">
        <v>1014</v>
      </c>
      <c r="I160" t="s">
        <v>1017</v>
      </c>
    </row>
    <row r="161" spans="1:9" x14ac:dyDescent="0.25">
      <c r="A161" t="s">
        <v>1010</v>
      </c>
      <c r="B161" t="s">
        <v>1011</v>
      </c>
      <c r="C161" s="29">
        <v>15</v>
      </c>
      <c r="D161" s="30">
        <v>20402</v>
      </c>
      <c r="E161" t="s">
        <v>1175</v>
      </c>
      <c r="F161" s="28">
        <v>10</v>
      </c>
      <c r="G161" t="s">
        <v>1013</v>
      </c>
      <c r="H161" t="s">
        <v>1014</v>
      </c>
      <c r="I161" t="s">
        <v>1017</v>
      </c>
    </row>
    <row r="162" spans="1:9" x14ac:dyDescent="0.25">
      <c r="A162" t="s">
        <v>1010</v>
      </c>
      <c r="B162" t="s">
        <v>1011</v>
      </c>
      <c r="C162" s="29">
        <v>15</v>
      </c>
      <c r="D162" s="30">
        <v>20404</v>
      </c>
      <c r="E162" t="s">
        <v>1176</v>
      </c>
      <c r="F162" s="28">
        <v>10</v>
      </c>
      <c r="G162" t="s">
        <v>1013</v>
      </c>
      <c r="H162" t="s">
        <v>1014</v>
      </c>
      <c r="I162" t="s">
        <v>1017</v>
      </c>
    </row>
    <row r="163" spans="1:9" x14ac:dyDescent="0.25">
      <c r="A163" t="s">
        <v>1010</v>
      </c>
      <c r="B163" t="s">
        <v>1011</v>
      </c>
      <c r="C163" s="29">
        <v>15</v>
      </c>
      <c r="D163" s="30">
        <v>20406</v>
      </c>
      <c r="E163" t="s">
        <v>1177</v>
      </c>
      <c r="F163" s="28">
        <v>10</v>
      </c>
      <c r="G163" t="s">
        <v>1013</v>
      </c>
      <c r="H163" t="s">
        <v>1014</v>
      </c>
      <c r="I163" t="s">
        <v>1017</v>
      </c>
    </row>
    <row r="164" spans="1:9" x14ac:dyDescent="0.25">
      <c r="A164" t="s">
        <v>1010</v>
      </c>
      <c r="B164" t="s">
        <v>1011</v>
      </c>
      <c r="C164" s="29">
        <v>15</v>
      </c>
      <c r="D164" s="30">
        <v>20410</v>
      </c>
      <c r="E164" t="s">
        <v>1178</v>
      </c>
      <c r="F164" s="28">
        <v>10</v>
      </c>
      <c r="G164" t="s">
        <v>1013</v>
      </c>
      <c r="H164" t="s">
        <v>1014</v>
      </c>
      <c r="I164" t="s">
        <v>1017</v>
      </c>
    </row>
    <row r="165" spans="1:9" x14ac:dyDescent="0.25">
      <c r="A165" t="s">
        <v>1010</v>
      </c>
      <c r="B165" t="s">
        <v>1011</v>
      </c>
      <c r="C165" s="29">
        <v>15</v>
      </c>
      <c r="D165" s="30">
        <v>20412</v>
      </c>
      <c r="E165" t="s">
        <v>1179</v>
      </c>
      <c r="F165" s="28">
        <v>10</v>
      </c>
      <c r="G165" t="s">
        <v>1013</v>
      </c>
      <c r="H165" t="s">
        <v>1014</v>
      </c>
      <c r="I165" t="s">
        <v>1017</v>
      </c>
    </row>
    <row r="166" spans="1:9" x14ac:dyDescent="0.25">
      <c r="A166" t="s">
        <v>1010</v>
      </c>
      <c r="B166" t="s">
        <v>1011</v>
      </c>
      <c r="C166" s="29">
        <v>15</v>
      </c>
      <c r="D166" s="30">
        <v>20414</v>
      </c>
      <c r="E166" t="s">
        <v>1180</v>
      </c>
      <c r="F166" s="28">
        <v>10</v>
      </c>
      <c r="G166" t="s">
        <v>1013</v>
      </c>
      <c r="H166" t="s">
        <v>1014</v>
      </c>
      <c r="I166" t="s">
        <v>1017</v>
      </c>
    </row>
    <row r="167" spans="1:9" x14ac:dyDescent="0.25">
      <c r="A167" t="s">
        <v>1010</v>
      </c>
      <c r="B167" t="s">
        <v>1011</v>
      </c>
      <c r="C167" s="29">
        <v>15</v>
      </c>
      <c r="D167" s="30">
        <v>20700</v>
      </c>
      <c r="E167" t="s">
        <v>1181</v>
      </c>
      <c r="F167" s="28">
        <v>10</v>
      </c>
      <c r="G167" t="s">
        <v>1013</v>
      </c>
      <c r="H167" t="s">
        <v>1014</v>
      </c>
      <c r="I167" t="s">
        <v>1017</v>
      </c>
    </row>
    <row r="168" spans="1:9" x14ac:dyDescent="0.25">
      <c r="A168" t="s">
        <v>1010</v>
      </c>
      <c r="B168" t="s">
        <v>1011</v>
      </c>
      <c r="C168" s="29">
        <v>15</v>
      </c>
      <c r="D168" s="30">
        <v>20901</v>
      </c>
      <c r="E168" t="s">
        <v>1182</v>
      </c>
      <c r="F168" s="28">
        <v>10</v>
      </c>
      <c r="G168" t="s">
        <v>1013</v>
      </c>
      <c r="H168" t="s">
        <v>1014</v>
      </c>
      <c r="I168" t="s">
        <v>1017</v>
      </c>
    </row>
    <row r="169" spans="1:9" x14ac:dyDescent="0.25">
      <c r="A169" t="s">
        <v>1010</v>
      </c>
      <c r="B169" t="s">
        <v>1011</v>
      </c>
      <c r="C169" s="29">
        <v>15</v>
      </c>
      <c r="D169" s="30">
        <v>20902</v>
      </c>
      <c r="E169" t="s">
        <v>1183</v>
      </c>
      <c r="F169" s="28">
        <v>10</v>
      </c>
      <c r="G169" t="s">
        <v>1013</v>
      </c>
      <c r="H169" t="s">
        <v>1014</v>
      </c>
      <c r="I169" t="s">
        <v>1017</v>
      </c>
    </row>
    <row r="170" spans="1:9" x14ac:dyDescent="0.25">
      <c r="A170" t="s">
        <v>1010</v>
      </c>
      <c r="B170" t="s">
        <v>1011</v>
      </c>
      <c r="C170" s="29">
        <v>15</v>
      </c>
      <c r="D170" s="30">
        <v>20904</v>
      </c>
      <c r="E170" t="s">
        <v>1184</v>
      </c>
      <c r="F170" s="28">
        <v>10</v>
      </c>
      <c r="G170" t="s">
        <v>1013</v>
      </c>
      <c r="H170" t="s">
        <v>1014</v>
      </c>
      <c r="I170" t="s">
        <v>1017</v>
      </c>
    </row>
    <row r="171" spans="1:9" x14ac:dyDescent="0.25">
      <c r="A171" t="s">
        <v>1010</v>
      </c>
      <c r="B171" t="s">
        <v>1011</v>
      </c>
      <c r="C171" s="29">
        <v>15</v>
      </c>
      <c r="D171" s="30">
        <v>20905</v>
      </c>
      <c r="E171" t="s">
        <v>1185</v>
      </c>
      <c r="F171" s="28">
        <v>10</v>
      </c>
      <c r="G171" t="s">
        <v>1013</v>
      </c>
      <c r="H171" t="s">
        <v>1014</v>
      </c>
      <c r="I171" t="s">
        <v>1017</v>
      </c>
    </row>
    <row r="172" spans="1:9" x14ac:dyDescent="0.25">
      <c r="A172" t="s">
        <v>1010</v>
      </c>
      <c r="B172" t="s">
        <v>1011</v>
      </c>
      <c r="C172" s="29">
        <v>15</v>
      </c>
      <c r="D172" s="30">
        <v>20906</v>
      </c>
      <c r="E172" t="s">
        <v>1186</v>
      </c>
      <c r="F172" s="28">
        <v>10</v>
      </c>
      <c r="G172" t="s">
        <v>1013</v>
      </c>
      <c r="H172" t="s">
        <v>1014</v>
      </c>
      <c r="I172" t="s">
        <v>1017</v>
      </c>
    </row>
    <row r="173" spans="1:9" x14ac:dyDescent="0.25">
      <c r="A173" t="s">
        <v>1010</v>
      </c>
      <c r="B173" t="s">
        <v>1011</v>
      </c>
      <c r="C173" s="29">
        <v>15</v>
      </c>
      <c r="D173" s="30">
        <v>20908</v>
      </c>
      <c r="E173" t="s">
        <v>1187</v>
      </c>
      <c r="F173" s="28">
        <v>10</v>
      </c>
      <c r="G173" t="s">
        <v>1013</v>
      </c>
      <c r="H173" t="s">
        <v>1014</v>
      </c>
      <c r="I173" t="s">
        <v>1017</v>
      </c>
    </row>
    <row r="174" spans="1:9" x14ac:dyDescent="0.25">
      <c r="A174" t="s">
        <v>1010</v>
      </c>
      <c r="B174" t="s">
        <v>1011</v>
      </c>
      <c r="C174" s="29">
        <v>15</v>
      </c>
      <c r="D174" s="30">
        <v>20909</v>
      </c>
      <c r="E174" t="s">
        <v>1188</v>
      </c>
      <c r="F174" s="28">
        <v>10</v>
      </c>
      <c r="G174" t="s">
        <v>1013</v>
      </c>
      <c r="H174" t="s">
        <v>1014</v>
      </c>
      <c r="I174" t="s">
        <v>1017</v>
      </c>
    </row>
    <row r="175" spans="1:9" x14ac:dyDescent="0.25">
      <c r="A175" t="s">
        <v>1010</v>
      </c>
      <c r="B175" t="s">
        <v>1011</v>
      </c>
      <c r="C175" s="29">
        <v>15</v>
      </c>
      <c r="D175" s="30">
        <v>20910</v>
      </c>
      <c r="E175" t="s">
        <v>1189</v>
      </c>
      <c r="F175" s="28">
        <v>10</v>
      </c>
      <c r="G175" t="s">
        <v>1013</v>
      </c>
      <c r="H175" t="s">
        <v>1014</v>
      </c>
      <c r="I175" t="s">
        <v>1017</v>
      </c>
    </row>
    <row r="176" spans="1:9" x14ac:dyDescent="0.25">
      <c r="A176" t="s">
        <v>1010</v>
      </c>
      <c r="B176" t="s">
        <v>1011</v>
      </c>
      <c r="C176" s="29">
        <v>15</v>
      </c>
      <c r="D176" s="30">
        <v>20911</v>
      </c>
      <c r="E176" t="s">
        <v>1190</v>
      </c>
      <c r="F176" s="28">
        <v>10</v>
      </c>
      <c r="G176" t="s">
        <v>1013</v>
      </c>
      <c r="H176" t="s">
        <v>1014</v>
      </c>
      <c r="I176" t="s">
        <v>1017</v>
      </c>
    </row>
    <row r="177" spans="1:9" x14ac:dyDescent="0.25">
      <c r="A177" t="s">
        <v>1010</v>
      </c>
      <c r="B177" t="s">
        <v>1011</v>
      </c>
      <c r="C177" s="29">
        <v>15</v>
      </c>
      <c r="D177" s="30">
        <v>20916</v>
      </c>
      <c r="E177" t="s">
        <v>1191</v>
      </c>
      <c r="F177" s="28">
        <v>10</v>
      </c>
      <c r="G177" t="s">
        <v>1013</v>
      </c>
      <c r="H177" t="s">
        <v>1014</v>
      </c>
      <c r="I177" t="s">
        <v>1017</v>
      </c>
    </row>
    <row r="178" spans="1:9" x14ac:dyDescent="0.25">
      <c r="A178" t="s">
        <v>1010</v>
      </c>
      <c r="B178" t="s">
        <v>1011</v>
      </c>
      <c r="C178" s="29">
        <v>15</v>
      </c>
      <c r="D178" s="30">
        <v>20930</v>
      </c>
      <c r="E178" t="s">
        <v>1192</v>
      </c>
      <c r="F178" s="28">
        <v>10</v>
      </c>
      <c r="G178" t="s">
        <v>1013</v>
      </c>
      <c r="H178" t="s">
        <v>1014</v>
      </c>
      <c r="I178" t="s">
        <v>1017</v>
      </c>
    </row>
    <row r="179" spans="1:9" x14ac:dyDescent="0.25">
      <c r="A179" t="s">
        <v>1010</v>
      </c>
      <c r="B179" t="s">
        <v>1011</v>
      </c>
      <c r="C179" s="29">
        <v>15</v>
      </c>
      <c r="D179" s="30">
        <v>21108</v>
      </c>
      <c r="E179" t="s">
        <v>1193</v>
      </c>
      <c r="F179" s="28">
        <v>10</v>
      </c>
      <c r="G179" t="s">
        <v>1013</v>
      </c>
      <c r="H179" t="s">
        <v>1014</v>
      </c>
      <c r="I179" t="s">
        <v>1017</v>
      </c>
    </row>
    <row r="180" spans="1:9" x14ac:dyDescent="0.25">
      <c r="A180" t="s">
        <v>1010</v>
      </c>
      <c r="B180" t="s">
        <v>1011</v>
      </c>
      <c r="C180" s="29">
        <v>15</v>
      </c>
      <c r="D180" s="30">
        <v>21400</v>
      </c>
      <c r="E180" t="s">
        <v>1194</v>
      </c>
      <c r="F180" s="28">
        <v>10</v>
      </c>
      <c r="G180" t="s">
        <v>1013</v>
      </c>
      <c r="H180" t="s">
        <v>1014</v>
      </c>
      <c r="I180" t="s">
        <v>1017</v>
      </c>
    </row>
    <row r="181" spans="1:9" x14ac:dyDescent="0.25">
      <c r="A181" t="s">
        <v>1010</v>
      </c>
      <c r="B181" t="s">
        <v>1011</v>
      </c>
      <c r="C181" s="29">
        <v>15</v>
      </c>
      <c r="D181" s="30">
        <v>21402</v>
      </c>
      <c r="E181" t="s">
        <v>1195</v>
      </c>
      <c r="F181" s="28">
        <v>10</v>
      </c>
      <c r="G181" t="s">
        <v>1013</v>
      </c>
      <c r="H181" t="s">
        <v>1014</v>
      </c>
      <c r="I181" t="s">
        <v>1017</v>
      </c>
    </row>
    <row r="182" spans="1:9" x14ac:dyDescent="0.25">
      <c r="A182" t="s">
        <v>1010</v>
      </c>
      <c r="B182" t="s">
        <v>1011</v>
      </c>
      <c r="C182" s="29">
        <v>15</v>
      </c>
      <c r="D182" s="30">
        <v>21404</v>
      </c>
      <c r="E182" t="s">
        <v>1196</v>
      </c>
      <c r="F182" s="28">
        <v>10</v>
      </c>
      <c r="G182" t="s">
        <v>1013</v>
      </c>
      <c r="H182" t="s">
        <v>1014</v>
      </c>
      <c r="I182" t="s">
        <v>1017</v>
      </c>
    </row>
    <row r="183" spans="1:9" x14ac:dyDescent="0.25">
      <c r="A183" t="s">
        <v>1010</v>
      </c>
      <c r="B183" t="s">
        <v>1011</v>
      </c>
      <c r="C183" s="29">
        <v>15</v>
      </c>
      <c r="D183" s="30">
        <v>21406</v>
      </c>
      <c r="E183" t="s">
        <v>1197</v>
      </c>
      <c r="F183" s="28">
        <v>10</v>
      </c>
      <c r="G183" t="s">
        <v>1013</v>
      </c>
      <c r="H183" t="s">
        <v>1014</v>
      </c>
      <c r="I183" t="s">
        <v>1017</v>
      </c>
    </row>
    <row r="184" spans="1:9" x14ac:dyDescent="0.25">
      <c r="A184" t="s">
        <v>1010</v>
      </c>
      <c r="B184" t="s">
        <v>1011</v>
      </c>
      <c r="C184" s="29">
        <v>15</v>
      </c>
      <c r="D184" s="30">
        <v>21408</v>
      </c>
      <c r="E184" t="s">
        <v>1198</v>
      </c>
      <c r="F184" s="28">
        <v>10</v>
      </c>
      <c r="G184" t="s">
        <v>1013</v>
      </c>
      <c r="H184" t="s">
        <v>1014</v>
      </c>
      <c r="I184" t="s">
        <v>1017</v>
      </c>
    </row>
    <row r="185" spans="1:9" x14ac:dyDescent="0.25">
      <c r="A185" t="s">
        <v>1010</v>
      </c>
      <c r="B185" t="s">
        <v>1011</v>
      </c>
      <c r="C185" s="29">
        <v>15</v>
      </c>
      <c r="D185" s="30">
        <v>21409</v>
      </c>
      <c r="E185" t="s">
        <v>1199</v>
      </c>
      <c r="F185" s="28">
        <v>10</v>
      </c>
      <c r="G185" t="s">
        <v>1013</v>
      </c>
      <c r="H185" t="s">
        <v>1014</v>
      </c>
      <c r="I185" t="s">
        <v>1017</v>
      </c>
    </row>
    <row r="186" spans="1:9" x14ac:dyDescent="0.25">
      <c r="A186" t="s">
        <v>1010</v>
      </c>
      <c r="B186" t="s">
        <v>1011</v>
      </c>
      <c r="C186" s="29">
        <v>15</v>
      </c>
      <c r="D186" s="30">
        <v>21410</v>
      </c>
      <c r="E186" t="s">
        <v>1200</v>
      </c>
      <c r="F186" s="28">
        <v>10</v>
      </c>
      <c r="G186" t="s">
        <v>1013</v>
      </c>
      <c r="H186" t="s">
        <v>1014</v>
      </c>
      <c r="I186" t="s">
        <v>1017</v>
      </c>
    </row>
    <row r="187" spans="1:9" x14ac:dyDescent="0.25">
      <c r="A187" t="s">
        <v>1010</v>
      </c>
      <c r="B187" t="s">
        <v>1011</v>
      </c>
      <c r="C187" s="29">
        <v>15</v>
      </c>
      <c r="D187" s="30">
        <v>21412</v>
      </c>
      <c r="E187" t="s">
        <v>1201</v>
      </c>
      <c r="F187" s="28">
        <v>10</v>
      </c>
      <c r="G187" t="s">
        <v>1013</v>
      </c>
      <c r="H187" t="s">
        <v>1014</v>
      </c>
      <c r="I187" t="s">
        <v>1017</v>
      </c>
    </row>
    <row r="188" spans="1:9" x14ac:dyDescent="0.25">
      <c r="A188" t="s">
        <v>1010</v>
      </c>
      <c r="B188" t="s">
        <v>1011</v>
      </c>
      <c r="C188" s="29">
        <v>15</v>
      </c>
      <c r="D188" s="30">
        <v>21413</v>
      </c>
      <c r="E188" t="s">
        <v>1202</v>
      </c>
      <c r="F188" s="28">
        <v>10</v>
      </c>
      <c r="G188" t="s">
        <v>1013</v>
      </c>
      <c r="H188" t="s">
        <v>1014</v>
      </c>
      <c r="I188" t="s">
        <v>1017</v>
      </c>
    </row>
    <row r="189" spans="1:9" x14ac:dyDescent="0.25">
      <c r="A189" t="s">
        <v>1010</v>
      </c>
      <c r="B189" t="s">
        <v>1011</v>
      </c>
      <c r="C189" s="29">
        <v>15</v>
      </c>
      <c r="D189" s="30">
        <v>21700</v>
      </c>
      <c r="E189" t="s">
        <v>1203</v>
      </c>
      <c r="F189" s="28">
        <v>10</v>
      </c>
      <c r="G189" t="s">
        <v>1013</v>
      </c>
      <c r="H189" t="s">
        <v>1014</v>
      </c>
      <c r="I189" t="s">
        <v>1017</v>
      </c>
    </row>
    <row r="190" spans="1:9" x14ac:dyDescent="0.25">
      <c r="A190" t="s">
        <v>1010</v>
      </c>
      <c r="B190" t="s">
        <v>1011</v>
      </c>
      <c r="C190" s="29">
        <v>15</v>
      </c>
      <c r="D190" s="30">
        <v>21701</v>
      </c>
      <c r="E190" t="s">
        <v>1204</v>
      </c>
      <c r="F190" s="28">
        <v>10</v>
      </c>
      <c r="G190" t="s">
        <v>1013</v>
      </c>
      <c r="H190" t="s">
        <v>1014</v>
      </c>
      <c r="I190" t="s">
        <v>1017</v>
      </c>
    </row>
    <row r="191" spans="1:9" x14ac:dyDescent="0.25">
      <c r="A191" t="s">
        <v>1010</v>
      </c>
      <c r="B191" t="s">
        <v>1011</v>
      </c>
      <c r="C191" s="29">
        <v>15</v>
      </c>
      <c r="D191" s="30">
        <v>21702</v>
      </c>
      <c r="E191" t="s">
        <v>1205</v>
      </c>
      <c r="F191" s="28">
        <v>10</v>
      </c>
      <c r="G191" t="s">
        <v>1013</v>
      </c>
      <c r="H191" t="s">
        <v>1014</v>
      </c>
      <c r="I191" t="s">
        <v>1017</v>
      </c>
    </row>
    <row r="192" spans="1:9" x14ac:dyDescent="0.25">
      <c r="A192" t="s">
        <v>1010</v>
      </c>
      <c r="B192" t="s">
        <v>1011</v>
      </c>
      <c r="C192" s="29">
        <v>15</v>
      </c>
      <c r="D192" s="30">
        <v>21704</v>
      </c>
      <c r="E192" t="s">
        <v>1206</v>
      </c>
      <c r="F192" s="28">
        <v>10</v>
      </c>
      <c r="G192" t="s">
        <v>1013</v>
      </c>
      <c r="H192" t="s">
        <v>1014</v>
      </c>
      <c r="I192" t="s">
        <v>1017</v>
      </c>
    </row>
    <row r="193" spans="1:9" x14ac:dyDescent="0.25">
      <c r="A193" t="s">
        <v>1010</v>
      </c>
      <c r="B193" t="s">
        <v>1011</v>
      </c>
      <c r="C193" s="29">
        <v>15</v>
      </c>
      <c r="D193" s="30">
        <v>21705</v>
      </c>
      <c r="E193" t="s">
        <v>1207</v>
      </c>
      <c r="F193" s="28">
        <v>10</v>
      </c>
      <c r="G193" t="s">
        <v>1013</v>
      </c>
      <c r="H193" t="s">
        <v>1014</v>
      </c>
      <c r="I193" t="s">
        <v>1017</v>
      </c>
    </row>
    <row r="194" spans="1:9" x14ac:dyDescent="0.25">
      <c r="A194" t="s">
        <v>1010</v>
      </c>
      <c r="B194" t="s">
        <v>1011</v>
      </c>
      <c r="C194" s="29">
        <v>15</v>
      </c>
      <c r="D194" s="30">
        <v>21706</v>
      </c>
      <c r="E194" t="s">
        <v>1208</v>
      </c>
      <c r="F194" s="28">
        <v>10</v>
      </c>
      <c r="G194" t="s">
        <v>1013</v>
      </c>
      <c r="H194" t="s">
        <v>1014</v>
      </c>
      <c r="I194" t="s">
        <v>1017</v>
      </c>
    </row>
    <row r="195" spans="1:9" x14ac:dyDescent="0.25">
      <c r="A195" t="s">
        <v>1010</v>
      </c>
      <c r="B195" t="s">
        <v>1011</v>
      </c>
      <c r="C195" s="29">
        <v>15</v>
      </c>
      <c r="D195" s="30">
        <v>21708</v>
      </c>
      <c r="E195" t="s">
        <v>1209</v>
      </c>
      <c r="F195" s="28">
        <v>10</v>
      </c>
      <c r="G195" t="s">
        <v>1013</v>
      </c>
      <c r="H195" t="s">
        <v>1014</v>
      </c>
      <c r="I195" t="s">
        <v>1017</v>
      </c>
    </row>
    <row r="196" spans="1:9" x14ac:dyDescent="0.25">
      <c r="A196" t="s">
        <v>1010</v>
      </c>
      <c r="B196" t="s">
        <v>1011</v>
      </c>
      <c r="C196" s="29">
        <v>15</v>
      </c>
      <c r="D196" s="30">
        <v>21710</v>
      </c>
      <c r="E196" t="s">
        <v>1210</v>
      </c>
      <c r="F196" s="28">
        <v>10</v>
      </c>
      <c r="G196" t="s">
        <v>1013</v>
      </c>
      <c r="H196" t="s">
        <v>1014</v>
      </c>
      <c r="I196" t="s">
        <v>1017</v>
      </c>
    </row>
    <row r="197" spans="1:9" x14ac:dyDescent="0.25">
      <c r="A197" t="s">
        <v>1010</v>
      </c>
      <c r="B197" t="s">
        <v>1011</v>
      </c>
      <c r="C197" s="29">
        <v>15</v>
      </c>
      <c r="D197" s="30">
        <v>21711</v>
      </c>
      <c r="E197" t="s">
        <v>1211</v>
      </c>
      <c r="F197" s="28">
        <v>10</v>
      </c>
      <c r="G197" t="s">
        <v>1013</v>
      </c>
      <c r="H197" t="s">
        <v>1014</v>
      </c>
      <c r="I197" t="s">
        <v>1017</v>
      </c>
    </row>
    <row r="198" spans="1:9" x14ac:dyDescent="0.25">
      <c r="A198" t="s">
        <v>1010</v>
      </c>
      <c r="B198" t="s">
        <v>1011</v>
      </c>
      <c r="C198" s="29">
        <v>15</v>
      </c>
      <c r="D198" s="30">
        <v>21712</v>
      </c>
      <c r="E198" t="s">
        <v>1212</v>
      </c>
      <c r="F198" s="28">
        <v>10</v>
      </c>
      <c r="G198" t="s">
        <v>1013</v>
      </c>
      <c r="H198" t="s">
        <v>1014</v>
      </c>
      <c r="I198" t="s">
        <v>1017</v>
      </c>
    </row>
    <row r="199" spans="1:9" x14ac:dyDescent="0.25">
      <c r="A199" t="s">
        <v>1010</v>
      </c>
      <c r="B199" t="s">
        <v>1011</v>
      </c>
      <c r="C199" s="29">
        <v>15</v>
      </c>
      <c r="D199" s="30">
        <v>21714</v>
      </c>
      <c r="E199" t="s">
        <v>1213</v>
      </c>
      <c r="F199" s="28">
        <v>10</v>
      </c>
      <c r="G199" t="s">
        <v>1013</v>
      </c>
      <c r="H199" t="s">
        <v>1014</v>
      </c>
      <c r="I199" t="s">
        <v>1017</v>
      </c>
    </row>
    <row r="200" spans="1:9" x14ac:dyDescent="0.25">
      <c r="A200" t="s">
        <v>1010</v>
      </c>
      <c r="B200" t="s">
        <v>1011</v>
      </c>
      <c r="C200" s="29">
        <v>15</v>
      </c>
      <c r="D200" s="30">
        <v>21715</v>
      </c>
      <c r="E200" t="s">
        <v>1214</v>
      </c>
      <c r="F200" s="28">
        <v>10</v>
      </c>
      <c r="G200" t="s">
        <v>1013</v>
      </c>
      <c r="H200" t="s">
        <v>1014</v>
      </c>
      <c r="I200" t="s">
        <v>1017</v>
      </c>
    </row>
    <row r="201" spans="1:9" x14ac:dyDescent="0.25">
      <c r="A201" t="s">
        <v>1010</v>
      </c>
      <c r="B201" t="s">
        <v>1011</v>
      </c>
      <c r="C201" s="29">
        <v>15</v>
      </c>
      <c r="D201" s="30">
        <v>21720</v>
      </c>
      <c r="E201" t="s">
        <v>1215</v>
      </c>
      <c r="F201" s="28">
        <v>10</v>
      </c>
      <c r="G201" t="s">
        <v>1013</v>
      </c>
      <c r="H201" t="s">
        <v>1014</v>
      </c>
      <c r="I201" t="s">
        <v>1017</v>
      </c>
    </row>
    <row r="202" spans="1:9" x14ac:dyDescent="0.25">
      <c r="A202" t="s">
        <v>1010</v>
      </c>
      <c r="B202" t="s">
        <v>1011</v>
      </c>
      <c r="C202" s="29">
        <v>15</v>
      </c>
      <c r="D202" s="30">
        <v>22101</v>
      </c>
      <c r="E202" t="s">
        <v>1216</v>
      </c>
      <c r="F202" s="28">
        <v>10</v>
      </c>
      <c r="G202" t="s">
        <v>1013</v>
      </c>
      <c r="H202" t="s">
        <v>1014</v>
      </c>
      <c r="I202" t="s">
        <v>1017</v>
      </c>
    </row>
    <row r="203" spans="1:9" ht="12" customHeight="1" x14ac:dyDescent="0.25">
      <c r="A203" t="s">
        <v>1010</v>
      </c>
      <c r="B203" t="s">
        <v>1011</v>
      </c>
      <c r="C203" s="29">
        <v>15</v>
      </c>
      <c r="D203" s="30">
        <v>22102</v>
      </c>
      <c r="E203" t="s">
        <v>1217</v>
      </c>
      <c r="F203" s="28">
        <v>10</v>
      </c>
      <c r="G203" t="s">
        <v>1013</v>
      </c>
      <c r="H203" t="s">
        <v>1014</v>
      </c>
      <c r="I203" t="s">
        <v>1017</v>
      </c>
    </row>
    <row r="204" spans="1:9" x14ac:dyDescent="0.25">
      <c r="A204" t="s">
        <v>1010</v>
      </c>
      <c r="B204" t="s">
        <v>1011</v>
      </c>
      <c r="C204" s="29">
        <v>15</v>
      </c>
      <c r="D204" s="30">
        <v>22106</v>
      </c>
      <c r="E204" t="s">
        <v>1218</v>
      </c>
      <c r="F204" s="28">
        <v>10</v>
      </c>
      <c r="G204" t="s">
        <v>1013</v>
      </c>
      <c r="H204" t="s">
        <v>1014</v>
      </c>
      <c r="I204" t="s">
        <v>1017</v>
      </c>
    </row>
    <row r="205" spans="1:9" x14ac:dyDescent="0.25">
      <c r="A205" t="s">
        <v>1010</v>
      </c>
      <c r="B205" t="s">
        <v>1011</v>
      </c>
      <c r="C205" s="29">
        <v>15</v>
      </c>
      <c r="D205" s="30">
        <v>22110</v>
      </c>
      <c r="E205" t="s">
        <v>1219</v>
      </c>
      <c r="F205" s="28">
        <v>10</v>
      </c>
      <c r="G205" t="s">
        <v>1013</v>
      </c>
      <c r="H205" t="s">
        <v>1014</v>
      </c>
      <c r="I205" t="s">
        <v>1017</v>
      </c>
    </row>
    <row r="206" spans="1:9" x14ac:dyDescent="0.25">
      <c r="A206" t="s">
        <v>1010</v>
      </c>
      <c r="B206" t="s">
        <v>1011</v>
      </c>
      <c r="C206" s="29">
        <v>15</v>
      </c>
      <c r="D206" s="30">
        <v>22111</v>
      </c>
      <c r="E206" t="s">
        <v>1220</v>
      </c>
      <c r="F206" s="28">
        <v>10</v>
      </c>
      <c r="G206" t="s">
        <v>1013</v>
      </c>
      <c r="H206" t="s">
        <v>1014</v>
      </c>
      <c r="I206" t="s">
        <v>1017</v>
      </c>
    </row>
    <row r="207" spans="1:9" x14ac:dyDescent="0.25">
      <c r="A207" t="s">
        <v>1010</v>
      </c>
      <c r="B207" t="s">
        <v>1011</v>
      </c>
      <c r="C207" s="29">
        <v>15</v>
      </c>
      <c r="D207" s="30">
        <v>22112</v>
      </c>
      <c r="E207" t="s">
        <v>1221</v>
      </c>
      <c r="F207" s="28">
        <v>10</v>
      </c>
      <c r="G207" t="s">
        <v>1013</v>
      </c>
      <c r="H207" t="s">
        <v>1014</v>
      </c>
      <c r="I207" t="s">
        <v>1017</v>
      </c>
    </row>
    <row r="208" spans="1:9" x14ac:dyDescent="0.25">
      <c r="A208" t="s">
        <v>1010</v>
      </c>
      <c r="B208" t="s">
        <v>1011</v>
      </c>
      <c r="C208" s="29">
        <v>15</v>
      </c>
      <c r="D208" s="30">
        <v>22300</v>
      </c>
      <c r="E208" t="s">
        <v>1222</v>
      </c>
      <c r="F208" s="28">
        <v>10</v>
      </c>
      <c r="G208" t="s">
        <v>1013</v>
      </c>
      <c r="H208" t="s">
        <v>1014</v>
      </c>
      <c r="I208" t="s">
        <v>1017</v>
      </c>
    </row>
    <row r="209" spans="1:9" x14ac:dyDescent="0.25">
      <c r="A209" t="s">
        <v>1010</v>
      </c>
      <c r="B209" t="s">
        <v>1011</v>
      </c>
      <c r="C209" s="29">
        <v>15</v>
      </c>
      <c r="D209" s="30">
        <v>22304</v>
      </c>
      <c r="E209" t="s">
        <v>1223</v>
      </c>
      <c r="F209" s="28">
        <v>10</v>
      </c>
      <c r="G209" t="s">
        <v>1013</v>
      </c>
      <c r="H209" t="s">
        <v>1014</v>
      </c>
      <c r="I209" t="s">
        <v>1017</v>
      </c>
    </row>
    <row r="210" spans="1:9" x14ac:dyDescent="0.25">
      <c r="A210" t="s">
        <v>1010</v>
      </c>
      <c r="B210" t="s">
        <v>1011</v>
      </c>
      <c r="C210" s="29">
        <v>15</v>
      </c>
      <c r="D210" s="30">
        <v>22306</v>
      </c>
      <c r="E210" t="s">
        <v>1224</v>
      </c>
      <c r="F210" s="28">
        <v>10</v>
      </c>
      <c r="G210" t="s">
        <v>1013</v>
      </c>
      <c r="H210" t="s">
        <v>1014</v>
      </c>
      <c r="I210" t="s">
        <v>1017</v>
      </c>
    </row>
    <row r="211" spans="1:9" x14ac:dyDescent="0.25">
      <c r="A211" t="s">
        <v>1010</v>
      </c>
      <c r="B211" t="s">
        <v>1011</v>
      </c>
      <c r="C211" s="29">
        <v>15</v>
      </c>
      <c r="D211" s="30">
        <v>22308</v>
      </c>
      <c r="E211" t="s">
        <v>1225</v>
      </c>
      <c r="F211" s="28">
        <v>10</v>
      </c>
      <c r="G211" t="s">
        <v>1013</v>
      </c>
      <c r="H211" t="s">
        <v>1014</v>
      </c>
      <c r="I211" t="s">
        <v>1017</v>
      </c>
    </row>
    <row r="212" spans="1:9" x14ac:dyDescent="0.25">
      <c r="A212" t="s">
        <v>1010</v>
      </c>
      <c r="B212" t="s">
        <v>1011</v>
      </c>
      <c r="C212" s="29">
        <v>15</v>
      </c>
      <c r="D212" s="30">
        <v>22312</v>
      </c>
      <c r="E212" t="s">
        <v>1226</v>
      </c>
      <c r="F212" s="28">
        <v>10</v>
      </c>
      <c r="G212" t="s">
        <v>1013</v>
      </c>
      <c r="H212" t="s">
        <v>1014</v>
      </c>
      <c r="I212" t="s">
        <v>1017</v>
      </c>
    </row>
    <row r="213" spans="1:9" x14ac:dyDescent="0.25">
      <c r="A213" t="s">
        <v>1010</v>
      </c>
      <c r="B213" t="s">
        <v>1011</v>
      </c>
      <c r="C213" s="29">
        <v>15</v>
      </c>
      <c r="D213" s="30">
        <v>22497</v>
      </c>
      <c r="E213" t="s">
        <v>1227</v>
      </c>
      <c r="F213" s="28">
        <v>10</v>
      </c>
      <c r="G213" t="s">
        <v>1013</v>
      </c>
      <c r="H213" t="s">
        <v>1014</v>
      </c>
      <c r="I213" t="s">
        <v>1017</v>
      </c>
    </row>
    <row r="214" spans="1:9" x14ac:dyDescent="0.25">
      <c r="A214" t="s">
        <v>1010</v>
      </c>
      <c r="B214" t="s">
        <v>1011</v>
      </c>
      <c r="C214" s="29">
        <v>15</v>
      </c>
      <c r="D214" s="30">
        <v>22498</v>
      </c>
      <c r="E214" t="s">
        <v>1228</v>
      </c>
      <c r="F214" s="28">
        <v>10</v>
      </c>
      <c r="G214" t="s">
        <v>1013</v>
      </c>
      <c r="H214" t="s">
        <v>1014</v>
      </c>
      <c r="I214" t="s">
        <v>1017</v>
      </c>
    </row>
    <row r="215" spans="1:9" x14ac:dyDescent="0.25">
      <c r="A215" t="s">
        <v>1010</v>
      </c>
      <c r="B215" t="s">
        <v>1011</v>
      </c>
      <c r="C215" s="29">
        <v>15</v>
      </c>
      <c r="D215" s="30">
        <v>22499</v>
      </c>
      <c r="E215" t="s">
        <v>1229</v>
      </c>
      <c r="F215" s="28">
        <v>10</v>
      </c>
      <c r="G215" t="s">
        <v>1013</v>
      </c>
      <c r="H215" t="s">
        <v>1014</v>
      </c>
      <c r="I215" t="s">
        <v>1017</v>
      </c>
    </row>
    <row r="216" spans="1:9" x14ac:dyDescent="0.25">
      <c r="A216" t="s">
        <v>1010</v>
      </c>
      <c r="B216" t="s">
        <v>1011</v>
      </c>
      <c r="C216" s="29">
        <v>15</v>
      </c>
      <c r="D216" s="30">
        <v>22500</v>
      </c>
      <c r="E216" t="s">
        <v>1230</v>
      </c>
      <c r="F216" s="28">
        <v>10</v>
      </c>
      <c r="G216" t="s">
        <v>1013</v>
      </c>
      <c r="H216" t="s">
        <v>1014</v>
      </c>
      <c r="I216" t="s">
        <v>1017</v>
      </c>
    </row>
    <row r="217" spans="1:9" x14ac:dyDescent="0.25">
      <c r="A217" t="s">
        <v>1010</v>
      </c>
      <c r="B217" t="s">
        <v>1011</v>
      </c>
      <c r="C217" s="29">
        <v>15</v>
      </c>
      <c r="D217" s="30">
        <v>22501</v>
      </c>
      <c r="E217" t="s">
        <v>1231</v>
      </c>
      <c r="F217" s="28">
        <v>10</v>
      </c>
      <c r="G217" t="s">
        <v>1013</v>
      </c>
      <c r="H217" t="s">
        <v>1014</v>
      </c>
      <c r="I217" t="s">
        <v>1017</v>
      </c>
    </row>
    <row r="218" spans="1:9" x14ac:dyDescent="0.25">
      <c r="A218" t="s">
        <v>1010</v>
      </c>
      <c r="B218" t="s">
        <v>1011</v>
      </c>
      <c r="C218" s="29">
        <v>15</v>
      </c>
      <c r="D218" s="30">
        <v>22502</v>
      </c>
      <c r="E218" t="s">
        <v>1232</v>
      </c>
      <c r="F218" s="28">
        <v>10</v>
      </c>
      <c r="G218" t="s">
        <v>1013</v>
      </c>
      <c r="H218" t="s">
        <v>1014</v>
      </c>
      <c r="I218" t="s">
        <v>1017</v>
      </c>
    </row>
    <row r="219" spans="1:9" x14ac:dyDescent="0.25">
      <c r="A219" t="s">
        <v>1010</v>
      </c>
      <c r="B219" t="s">
        <v>1011</v>
      </c>
      <c r="C219" s="29">
        <v>15</v>
      </c>
      <c r="D219" s="30">
        <v>22503</v>
      </c>
      <c r="E219" t="s">
        <v>1233</v>
      </c>
      <c r="F219" s="28">
        <v>10</v>
      </c>
      <c r="G219" t="s">
        <v>1013</v>
      </c>
      <c r="H219" t="s">
        <v>1014</v>
      </c>
      <c r="I219" t="s">
        <v>1017</v>
      </c>
    </row>
    <row r="220" spans="1:9" x14ac:dyDescent="0.25">
      <c r="A220" t="s">
        <v>1010</v>
      </c>
      <c r="B220" t="s">
        <v>1011</v>
      </c>
      <c r="C220" s="29">
        <v>15</v>
      </c>
      <c r="D220" s="30">
        <v>22504</v>
      </c>
      <c r="E220" t="s">
        <v>1234</v>
      </c>
      <c r="F220" s="28">
        <v>10</v>
      </c>
      <c r="G220" t="s">
        <v>1013</v>
      </c>
      <c r="H220" t="s">
        <v>1014</v>
      </c>
      <c r="I220" t="s">
        <v>1017</v>
      </c>
    </row>
    <row r="221" spans="1:9" x14ac:dyDescent="0.25">
      <c r="A221" t="s">
        <v>1010</v>
      </c>
      <c r="B221" t="s">
        <v>1011</v>
      </c>
      <c r="C221" s="29">
        <v>15</v>
      </c>
      <c r="D221" s="30">
        <v>22505</v>
      </c>
      <c r="E221" t="s">
        <v>1235</v>
      </c>
      <c r="F221" s="28">
        <v>10</v>
      </c>
      <c r="G221" t="s">
        <v>1013</v>
      </c>
      <c r="H221" t="s">
        <v>1014</v>
      </c>
      <c r="I221" t="s">
        <v>1017</v>
      </c>
    </row>
    <row r="222" spans="1:9" x14ac:dyDescent="0.25">
      <c r="A222" t="s">
        <v>1010</v>
      </c>
      <c r="B222" t="s">
        <v>1011</v>
      </c>
      <c r="C222" s="29">
        <v>15</v>
      </c>
      <c r="D222" s="30">
        <v>22506</v>
      </c>
      <c r="E222" t="s">
        <v>1236</v>
      </c>
      <c r="F222" s="28">
        <v>10</v>
      </c>
      <c r="G222" t="s">
        <v>1013</v>
      </c>
      <c r="H222" t="s">
        <v>1014</v>
      </c>
      <c r="I222" t="s">
        <v>1017</v>
      </c>
    </row>
    <row r="223" spans="1:9" x14ac:dyDescent="0.25">
      <c r="A223" t="s">
        <v>1010</v>
      </c>
      <c r="B223" t="s">
        <v>1011</v>
      </c>
      <c r="C223" s="29">
        <v>15</v>
      </c>
      <c r="D223" s="30">
        <v>22507</v>
      </c>
      <c r="E223" t="s">
        <v>1237</v>
      </c>
      <c r="F223" s="28">
        <v>10</v>
      </c>
      <c r="G223" t="s">
        <v>1013</v>
      </c>
      <c r="H223" t="s">
        <v>1014</v>
      </c>
      <c r="I223" t="s">
        <v>1017</v>
      </c>
    </row>
    <row r="224" spans="1:9" x14ac:dyDescent="0.25">
      <c r="A224" t="s">
        <v>1010</v>
      </c>
      <c r="B224" t="s">
        <v>1011</v>
      </c>
      <c r="C224" s="29">
        <v>15</v>
      </c>
      <c r="D224" s="30">
        <v>22508</v>
      </c>
      <c r="E224" t="s">
        <v>1238</v>
      </c>
      <c r="F224" s="28">
        <v>10</v>
      </c>
      <c r="G224" t="s">
        <v>1013</v>
      </c>
      <c r="H224" t="s">
        <v>1014</v>
      </c>
      <c r="I224" t="s">
        <v>1017</v>
      </c>
    </row>
    <row r="225" spans="1:9" x14ac:dyDescent="0.25">
      <c r="A225" t="s">
        <v>1010</v>
      </c>
      <c r="B225" t="s">
        <v>1011</v>
      </c>
      <c r="C225" s="29">
        <v>15</v>
      </c>
      <c r="D225" s="30">
        <v>22509</v>
      </c>
      <c r="E225" t="s">
        <v>1239</v>
      </c>
      <c r="F225" s="28">
        <v>10</v>
      </c>
      <c r="G225" t="s">
        <v>1013</v>
      </c>
      <c r="H225" t="s">
        <v>1014</v>
      </c>
      <c r="I225" t="s">
        <v>1017</v>
      </c>
    </row>
    <row r="226" spans="1:9" x14ac:dyDescent="0.25">
      <c r="A226" t="s">
        <v>1010</v>
      </c>
      <c r="B226" t="s">
        <v>1011</v>
      </c>
      <c r="C226" s="29">
        <v>15</v>
      </c>
      <c r="D226" s="30">
        <v>22900</v>
      </c>
      <c r="E226" t="s">
        <v>1240</v>
      </c>
      <c r="F226" s="28">
        <v>10</v>
      </c>
      <c r="G226" t="s">
        <v>1013</v>
      </c>
      <c r="H226" t="s">
        <v>1014</v>
      </c>
      <c r="I226" t="s">
        <v>1017</v>
      </c>
    </row>
    <row r="227" spans="1:9" x14ac:dyDescent="0.25">
      <c r="A227" t="s">
        <v>1010</v>
      </c>
      <c r="B227" t="s">
        <v>1011</v>
      </c>
      <c r="C227" s="29">
        <v>15</v>
      </c>
      <c r="D227" s="30">
        <v>22902</v>
      </c>
      <c r="E227" t="s">
        <v>1241</v>
      </c>
      <c r="F227" s="28">
        <v>10</v>
      </c>
      <c r="G227" t="s">
        <v>1013</v>
      </c>
      <c r="H227" t="s">
        <v>1014</v>
      </c>
      <c r="I227" t="s">
        <v>1017</v>
      </c>
    </row>
    <row r="228" spans="1:9" x14ac:dyDescent="0.25">
      <c r="A228" t="s">
        <v>1010</v>
      </c>
      <c r="B228" t="s">
        <v>1011</v>
      </c>
      <c r="C228" s="29">
        <v>15</v>
      </c>
      <c r="D228" s="30">
        <v>22904</v>
      </c>
      <c r="E228" t="s">
        <v>1242</v>
      </c>
      <c r="F228" s="28">
        <v>10</v>
      </c>
      <c r="G228" t="s">
        <v>1013</v>
      </c>
      <c r="H228" t="s">
        <v>1014</v>
      </c>
      <c r="I228" t="s">
        <v>1017</v>
      </c>
    </row>
    <row r="229" spans="1:9" x14ac:dyDescent="0.25">
      <c r="A229" t="s">
        <v>1010</v>
      </c>
      <c r="B229" t="s">
        <v>1011</v>
      </c>
      <c r="C229" s="29">
        <v>15</v>
      </c>
      <c r="D229" s="30">
        <v>22905</v>
      </c>
      <c r="E229" t="s">
        <v>1243</v>
      </c>
      <c r="F229" s="28">
        <v>10</v>
      </c>
      <c r="G229" t="s">
        <v>1013</v>
      </c>
      <c r="H229" t="s">
        <v>1014</v>
      </c>
      <c r="I229" t="s">
        <v>1017</v>
      </c>
    </row>
    <row r="230" spans="1:9" x14ac:dyDescent="0.25">
      <c r="A230" t="s">
        <v>1010</v>
      </c>
      <c r="B230" t="s">
        <v>1011</v>
      </c>
      <c r="C230" s="29">
        <v>15</v>
      </c>
      <c r="D230" s="30">
        <v>23100</v>
      </c>
      <c r="E230" t="s">
        <v>1244</v>
      </c>
      <c r="F230" s="28">
        <v>10</v>
      </c>
      <c r="G230" t="s">
        <v>1013</v>
      </c>
      <c r="H230" t="s">
        <v>1014</v>
      </c>
      <c r="I230" t="s">
        <v>1017</v>
      </c>
    </row>
    <row r="231" spans="1:9" x14ac:dyDescent="0.25">
      <c r="A231" t="s">
        <v>1010</v>
      </c>
      <c r="B231" t="s">
        <v>1011</v>
      </c>
      <c r="C231" s="29">
        <v>15</v>
      </c>
      <c r="D231" s="30">
        <v>23102</v>
      </c>
      <c r="E231" t="s">
        <v>1245</v>
      </c>
      <c r="F231" s="28">
        <v>10</v>
      </c>
      <c r="G231" t="s">
        <v>1013</v>
      </c>
      <c r="H231" t="s">
        <v>1014</v>
      </c>
      <c r="I231" t="s">
        <v>1017</v>
      </c>
    </row>
    <row r="232" spans="1:9" x14ac:dyDescent="0.25">
      <c r="A232" t="s">
        <v>1010</v>
      </c>
      <c r="B232" t="s">
        <v>1011</v>
      </c>
      <c r="C232" s="29">
        <v>15</v>
      </c>
      <c r="D232" s="30">
        <v>23104</v>
      </c>
      <c r="E232" t="s">
        <v>1246</v>
      </c>
      <c r="F232" s="28">
        <v>10</v>
      </c>
      <c r="G232" t="s">
        <v>1013</v>
      </c>
      <c r="H232" t="s">
        <v>1014</v>
      </c>
      <c r="I232" t="s">
        <v>1017</v>
      </c>
    </row>
    <row r="233" spans="1:9" x14ac:dyDescent="0.25">
      <c r="A233" t="s">
        <v>1010</v>
      </c>
      <c r="B233" t="s">
        <v>1011</v>
      </c>
      <c r="C233" s="29">
        <v>15</v>
      </c>
      <c r="D233" s="30">
        <v>23106</v>
      </c>
      <c r="E233" t="s">
        <v>1247</v>
      </c>
      <c r="F233" s="28">
        <v>10</v>
      </c>
      <c r="G233" t="s">
        <v>1013</v>
      </c>
      <c r="H233" t="s">
        <v>1014</v>
      </c>
      <c r="I233" t="s">
        <v>1017</v>
      </c>
    </row>
    <row r="234" spans="1:9" x14ac:dyDescent="0.25">
      <c r="A234" t="s">
        <v>1010</v>
      </c>
      <c r="B234" t="s">
        <v>1011</v>
      </c>
      <c r="C234" s="29">
        <v>15</v>
      </c>
      <c r="D234" s="30">
        <v>23108</v>
      </c>
      <c r="E234" t="s">
        <v>1248</v>
      </c>
      <c r="F234" s="28">
        <v>10</v>
      </c>
      <c r="G234" t="s">
        <v>1013</v>
      </c>
      <c r="H234" t="s">
        <v>1014</v>
      </c>
      <c r="I234" t="s">
        <v>1017</v>
      </c>
    </row>
    <row r="235" spans="1:9" x14ac:dyDescent="0.25">
      <c r="A235" t="s">
        <v>1010</v>
      </c>
      <c r="B235" t="s">
        <v>1011</v>
      </c>
      <c r="C235" s="29">
        <v>15</v>
      </c>
      <c r="D235" s="30">
        <v>23110</v>
      </c>
      <c r="E235" t="s">
        <v>1249</v>
      </c>
      <c r="F235" s="28">
        <v>10</v>
      </c>
      <c r="G235" t="s">
        <v>1013</v>
      </c>
      <c r="H235" t="s">
        <v>1014</v>
      </c>
      <c r="I235" t="s">
        <v>1017</v>
      </c>
    </row>
    <row r="236" spans="1:9" x14ac:dyDescent="0.25">
      <c r="A236" t="s">
        <v>1010</v>
      </c>
      <c r="B236" t="s">
        <v>1011</v>
      </c>
      <c r="C236" s="29">
        <v>15</v>
      </c>
      <c r="D236" s="30">
        <v>23112</v>
      </c>
      <c r="E236" t="s">
        <v>1250</v>
      </c>
      <c r="F236" s="28">
        <v>10</v>
      </c>
      <c r="G236" t="s">
        <v>1013</v>
      </c>
      <c r="H236" t="s">
        <v>1014</v>
      </c>
      <c r="I236" t="s">
        <v>1017</v>
      </c>
    </row>
    <row r="237" spans="1:9" x14ac:dyDescent="0.25">
      <c r="A237" t="s">
        <v>1010</v>
      </c>
      <c r="B237" t="s">
        <v>1011</v>
      </c>
      <c r="C237" s="29">
        <v>15</v>
      </c>
      <c r="D237" s="30">
        <v>23113</v>
      </c>
      <c r="E237" t="s">
        <v>1251</v>
      </c>
      <c r="F237" s="28">
        <v>10</v>
      </c>
      <c r="G237" t="s">
        <v>1013</v>
      </c>
      <c r="H237" t="s">
        <v>1014</v>
      </c>
      <c r="I237" t="s">
        <v>1017</v>
      </c>
    </row>
    <row r="238" spans="1:9" x14ac:dyDescent="0.25">
      <c r="A238" t="s">
        <v>1010</v>
      </c>
      <c r="B238" t="s">
        <v>1011</v>
      </c>
      <c r="C238" s="29">
        <v>15</v>
      </c>
      <c r="D238" s="30">
        <v>23114</v>
      </c>
      <c r="E238" t="s">
        <v>1252</v>
      </c>
      <c r="F238" s="28">
        <v>10</v>
      </c>
      <c r="G238" t="s">
        <v>1013</v>
      </c>
      <c r="H238" t="s">
        <v>1014</v>
      </c>
      <c r="I238" t="s">
        <v>1017</v>
      </c>
    </row>
    <row r="239" spans="1:9" x14ac:dyDescent="0.25">
      <c r="A239" t="s">
        <v>1010</v>
      </c>
      <c r="B239" t="s">
        <v>1011</v>
      </c>
      <c r="C239" s="29">
        <v>15</v>
      </c>
      <c r="D239" s="30">
        <v>23115</v>
      </c>
      <c r="E239" t="s">
        <v>1253</v>
      </c>
      <c r="F239" s="28">
        <v>10</v>
      </c>
      <c r="G239" t="s">
        <v>1013</v>
      </c>
      <c r="H239" t="s">
        <v>1014</v>
      </c>
      <c r="I239" t="s">
        <v>1017</v>
      </c>
    </row>
    <row r="240" spans="1:9" x14ac:dyDescent="0.25">
      <c r="A240" t="s">
        <v>1010</v>
      </c>
      <c r="B240" t="s">
        <v>1011</v>
      </c>
      <c r="C240" s="29">
        <v>15</v>
      </c>
      <c r="D240" s="30">
        <v>23116</v>
      </c>
      <c r="E240" t="s">
        <v>1254</v>
      </c>
      <c r="F240" s="28">
        <v>10</v>
      </c>
      <c r="G240" t="s">
        <v>1013</v>
      </c>
      <c r="H240" t="s">
        <v>1014</v>
      </c>
      <c r="I240" t="s">
        <v>1017</v>
      </c>
    </row>
    <row r="241" spans="1:9" x14ac:dyDescent="0.25">
      <c r="A241" t="s">
        <v>1010</v>
      </c>
      <c r="B241" t="s">
        <v>1011</v>
      </c>
      <c r="C241" s="29">
        <v>15</v>
      </c>
      <c r="D241" s="30">
        <v>23118</v>
      </c>
      <c r="E241" t="s">
        <v>1255</v>
      </c>
      <c r="F241" s="28">
        <v>10</v>
      </c>
      <c r="G241" t="s">
        <v>1013</v>
      </c>
      <c r="H241" t="s">
        <v>1014</v>
      </c>
      <c r="I241" t="s">
        <v>1017</v>
      </c>
    </row>
    <row r="242" spans="1:9" x14ac:dyDescent="0.25">
      <c r="A242" t="s">
        <v>1010</v>
      </c>
      <c r="B242" t="s">
        <v>1011</v>
      </c>
      <c r="C242" s="29">
        <v>15</v>
      </c>
      <c r="D242" s="30">
        <v>23120</v>
      </c>
      <c r="E242" t="s">
        <v>1256</v>
      </c>
      <c r="F242" s="28">
        <v>10</v>
      </c>
      <c r="G242" t="s">
        <v>1013</v>
      </c>
      <c r="H242" t="s">
        <v>1014</v>
      </c>
      <c r="I242" t="s">
        <v>1017</v>
      </c>
    </row>
    <row r="243" spans="1:9" x14ac:dyDescent="0.25">
      <c r="A243" t="s">
        <v>1010</v>
      </c>
      <c r="B243" t="s">
        <v>1011</v>
      </c>
      <c r="C243" s="29">
        <v>15</v>
      </c>
      <c r="D243" s="30">
        <v>23122</v>
      </c>
      <c r="E243" t="s">
        <v>1257</v>
      </c>
      <c r="F243" s="28">
        <v>10</v>
      </c>
      <c r="G243" t="s">
        <v>1013</v>
      </c>
      <c r="H243" t="s">
        <v>1014</v>
      </c>
      <c r="I243" t="s">
        <v>1017</v>
      </c>
    </row>
    <row r="244" spans="1:9" x14ac:dyDescent="0.25">
      <c r="A244" t="s">
        <v>1010</v>
      </c>
      <c r="B244" t="s">
        <v>1011</v>
      </c>
      <c r="C244" s="29">
        <v>15</v>
      </c>
      <c r="D244" s="30">
        <v>23124</v>
      </c>
      <c r="E244" t="s">
        <v>1258</v>
      </c>
      <c r="F244" s="28">
        <v>10</v>
      </c>
      <c r="G244" t="s">
        <v>1013</v>
      </c>
      <c r="H244" t="s">
        <v>1014</v>
      </c>
      <c r="I244" t="s">
        <v>1017</v>
      </c>
    </row>
    <row r="245" spans="1:9" x14ac:dyDescent="0.25">
      <c r="A245" t="s">
        <v>1010</v>
      </c>
      <c r="B245" t="s">
        <v>1011</v>
      </c>
      <c r="C245" s="29">
        <v>15</v>
      </c>
      <c r="D245" s="30">
        <v>23126</v>
      </c>
      <c r="E245" t="s">
        <v>1259</v>
      </c>
      <c r="F245" s="28">
        <v>10</v>
      </c>
      <c r="G245" t="s">
        <v>1013</v>
      </c>
      <c r="H245" t="s">
        <v>1014</v>
      </c>
      <c r="I245" t="s">
        <v>1017</v>
      </c>
    </row>
    <row r="246" spans="1:9" x14ac:dyDescent="0.25">
      <c r="A246" t="s">
        <v>1010</v>
      </c>
      <c r="B246" t="s">
        <v>1011</v>
      </c>
      <c r="C246" s="29">
        <v>15</v>
      </c>
      <c r="D246" s="30">
        <v>23127</v>
      </c>
      <c r="E246" t="s">
        <v>1260</v>
      </c>
      <c r="F246" s="28">
        <v>10</v>
      </c>
      <c r="G246" t="s">
        <v>1013</v>
      </c>
      <c r="H246" t="s">
        <v>1014</v>
      </c>
      <c r="I246" t="s">
        <v>1017</v>
      </c>
    </row>
    <row r="247" spans="1:9" x14ac:dyDescent="0.25">
      <c r="A247" t="s">
        <v>1010</v>
      </c>
      <c r="B247" t="s">
        <v>1011</v>
      </c>
      <c r="C247" s="29">
        <v>15</v>
      </c>
      <c r="D247" s="30">
        <v>23128</v>
      </c>
      <c r="E247" t="s">
        <v>1261</v>
      </c>
      <c r="F247" s="28">
        <v>10</v>
      </c>
      <c r="G247" t="s">
        <v>1013</v>
      </c>
      <c r="H247" t="s">
        <v>1014</v>
      </c>
      <c r="I247" t="s">
        <v>1017</v>
      </c>
    </row>
    <row r="248" spans="1:9" x14ac:dyDescent="0.25">
      <c r="A248" t="s">
        <v>1010</v>
      </c>
      <c r="B248" t="s">
        <v>1011</v>
      </c>
      <c r="C248" s="29">
        <v>15</v>
      </c>
      <c r="D248" s="30">
        <v>23129</v>
      </c>
      <c r="E248" t="s">
        <v>1262</v>
      </c>
      <c r="F248" s="28">
        <v>10</v>
      </c>
      <c r="G248" t="s">
        <v>1013</v>
      </c>
      <c r="H248" t="s">
        <v>1014</v>
      </c>
      <c r="I248" t="s">
        <v>1017</v>
      </c>
    </row>
    <row r="249" spans="1:9" x14ac:dyDescent="0.25">
      <c r="A249" t="s">
        <v>1010</v>
      </c>
      <c r="B249" t="s">
        <v>1011</v>
      </c>
      <c r="C249" s="29">
        <v>15</v>
      </c>
      <c r="D249" s="30">
        <v>23130</v>
      </c>
      <c r="E249" t="s">
        <v>1263</v>
      </c>
      <c r="F249" s="28">
        <v>10</v>
      </c>
      <c r="G249" t="s">
        <v>1013</v>
      </c>
      <c r="H249" t="s">
        <v>1014</v>
      </c>
      <c r="I249" t="s">
        <v>1017</v>
      </c>
    </row>
    <row r="250" spans="1:9" x14ac:dyDescent="0.25">
      <c r="A250" t="s">
        <v>1010</v>
      </c>
      <c r="B250" t="s">
        <v>1011</v>
      </c>
      <c r="C250" s="29">
        <v>15</v>
      </c>
      <c r="D250" s="30">
        <v>23500</v>
      </c>
      <c r="E250" t="s">
        <v>1264</v>
      </c>
      <c r="F250" s="28">
        <v>10</v>
      </c>
      <c r="G250" t="s">
        <v>1013</v>
      </c>
      <c r="H250" t="s">
        <v>1014</v>
      </c>
      <c r="I250" t="s">
        <v>1017</v>
      </c>
    </row>
    <row r="251" spans="1:9" x14ac:dyDescent="0.25">
      <c r="A251" t="s">
        <v>1010</v>
      </c>
      <c r="B251" t="s">
        <v>1011</v>
      </c>
      <c r="C251" s="29">
        <v>15</v>
      </c>
      <c r="D251" s="30">
        <v>23501</v>
      </c>
      <c r="E251" t="s">
        <v>1265</v>
      </c>
      <c r="F251" s="28">
        <v>10</v>
      </c>
      <c r="G251" t="s">
        <v>1013</v>
      </c>
      <c r="H251" t="s">
        <v>1014</v>
      </c>
      <c r="I251" t="s">
        <v>1017</v>
      </c>
    </row>
    <row r="252" spans="1:9" x14ac:dyDescent="0.25">
      <c r="A252" t="s">
        <v>1010</v>
      </c>
      <c r="B252" t="s">
        <v>1011</v>
      </c>
      <c r="C252" s="29">
        <v>15</v>
      </c>
      <c r="D252" s="30">
        <v>23502</v>
      </c>
      <c r="E252" t="s">
        <v>1266</v>
      </c>
      <c r="F252" s="28">
        <v>10</v>
      </c>
      <c r="G252" t="s">
        <v>1013</v>
      </c>
      <c r="H252" t="s">
        <v>1014</v>
      </c>
      <c r="I252" t="s">
        <v>1017</v>
      </c>
    </row>
    <row r="253" spans="1:9" x14ac:dyDescent="0.25">
      <c r="A253" t="s">
        <v>1010</v>
      </c>
      <c r="B253" t="s">
        <v>1011</v>
      </c>
      <c r="C253" s="29">
        <v>15</v>
      </c>
      <c r="D253" s="30">
        <v>23504</v>
      </c>
      <c r="E253" t="s">
        <v>1267</v>
      </c>
      <c r="F253" s="28">
        <v>10</v>
      </c>
      <c r="G253" t="s">
        <v>1013</v>
      </c>
      <c r="H253" t="s">
        <v>1014</v>
      </c>
      <c r="I253" t="s">
        <v>1017</v>
      </c>
    </row>
    <row r="254" spans="1:9" x14ac:dyDescent="0.25">
      <c r="A254" t="s">
        <v>1010</v>
      </c>
      <c r="B254" t="s">
        <v>1011</v>
      </c>
      <c r="C254" s="29">
        <v>15</v>
      </c>
      <c r="D254" s="30">
        <v>23506</v>
      </c>
      <c r="E254" t="s">
        <v>1268</v>
      </c>
      <c r="F254" s="28">
        <v>10</v>
      </c>
      <c r="G254" t="s">
        <v>1013</v>
      </c>
      <c r="H254" t="s">
        <v>1014</v>
      </c>
      <c r="I254" t="s">
        <v>1017</v>
      </c>
    </row>
    <row r="255" spans="1:9" x14ac:dyDescent="0.25">
      <c r="A255" t="s">
        <v>1010</v>
      </c>
      <c r="B255" t="s">
        <v>1011</v>
      </c>
      <c r="C255" s="29">
        <v>15</v>
      </c>
      <c r="D255" s="30">
        <v>23508</v>
      </c>
      <c r="E255" t="s">
        <v>1269</v>
      </c>
      <c r="F255" s="28">
        <v>10</v>
      </c>
      <c r="G255" t="s">
        <v>1013</v>
      </c>
      <c r="H255" t="s">
        <v>1014</v>
      </c>
      <c r="I255" t="s">
        <v>1017</v>
      </c>
    </row>
    <row r="256" spans="1:9" x14ac:dyDescent="0.25">
      <c r="A256" t="s">
        <v>1010</v>
      </c>
      <c r="B256" t="s">
        <v>1011</v>
      </c>
      <c r="C256" s="29">
        <v>15</v>
      </c>
      <c r="D256" s="30">
        <v>23510</v>
      </c>
      <c r="E256" t="s">
        <v>1270</v>
      </c>
      <c r="F256" s="28">
        <v>10</v>
      </c>
      <c r="G256" t="s">
        <v>1013</v>
      </c>
      <c r="H256" t="s">
        <v>1014</v>
      </c>
      <c r="I256" t="s">
        <v>1017</v>
      </c>
    </row>
    <row r="257" spans="1:9" x14ac:dyDescent="0.25">
      <c r="A257" t="s">
        <v>1010</v>
      </c>
      <c r="B257" t="s">
        <v>1011</v>
      </c>
      <c r="C257" s="29">
        <v>15</v>
      </c>
      <c r="D257" s="30">
        <v>23512</v>
      </c>
      <c r="E257" t="s">
        <v>1271</v>
      </c>
      <c r="F257" s="28">
        <v>10</v>
      </c>
      <c r="G257" t="s">
        <v>1013</v>
      </c>
      <c r="H257" t="s">
        <v>1014</v>
      </c>
      <c r="I257" t="s">
        <v>1017</v>
      </c>
    </row>
    <row r="258" spans="1:9" x14ac:dyDescent="0.25">
      <c r="A258" t="s">
        <v>1010</v>
      </c>
      <c r="B258" t="s">
        <v>1011</v>
      </c>
      <c r="C258" s="29">
        <v>15</v>
      </c>
      <c r="D258" s="30">
        <v>23515</v>
      </c>
      <c r="E258" t="s">
        <v>1272</v>
      </c>
      <c r="F258" s="28">
        <v>10</v>
      </c>
      <c r="G258" t="s">
        <v>1013</v>
      </c>
      <c r="H258" t="s">
        <v>1014</v>
      </c>
      <c r="I258" t="s">
        <v>1017</v>
      </c>
    </row>
    <row r="259" spans="1:9" x14ac:dyDescent="0.25">
      <c r="A259" t="s">
        <v>1010</v>
      </c>
      <c r="B259" t="s">
        <v>1011</v>
      </c>
      <c r="C259" s="29">
        <v>15</v>
      </c>
      <c r="D259" s="30">
        <v>23516</v>
      </c>
      <c r="E259" t="s">
        <v>1273</v>
      </c>
      <c r="F259" s="28">
        <v>10</v>
      </c>
      <c r="G259" t="s">
        <v>1013</v>
      </c>
      <c r="H259" t="s">
        <v>1014</v>
      </c>
      <c r="I259" t="s">
        <v>1017</v>
      </c>
    </row>
    <row r="260" spans="1:9" x14ac:dyDescent="0.25">
      <c r="A260" t="s">
        <v>1010</v>
      </c>
      <c r="B260" t="s">
        <v>1011</v>
      </c>
      <c r="C260" s="29">
        <v>15</v>
      </c>
      <c r="D260" s="30">
        <v>23520</v>
      </c>
      <c r="E260" t="s">
        <v>1274</v>
      </c>
      <c r="F260" s="28">
        <v>10</v>
      </c>
      <c r="G260" t="s">
        <v>1013</v>
      </c>
      <c r="H260" t="s">
        <v>1014</v>
      </c>
      <c r="I260" t="s">
        <v>1017</v>
      </c>
    </row>
    <row r="261" spans="1:9" x14ac:dyDescent="0.25">
      <c r="A261" t="s">
        <v>1010</v>
      </c>
      <c r="B261" t="s">
        <v>1011</v>
      </c>
      <c r="C261" s="29">
        <v>15</v>
      </c>
      <c r="D261" s="30">
        <v>23800</v>
      </c>
      <c r="E261" t="s">
        <v>1275</v>
      </c>
      <c r="F261" s="28">
        <v>10</v>
      </c>
      <c r="G261" t="s">
        <v>1013</v>
      </c>
      <c r="H261" t="s">
        <v>1014</v>
      </c>
      <c r="I261" t="s">
        <v>1017</v>
      </c>
    </row>
    <row r="262" spans="1:9" x14ac:dyDescent="0.25">
      <c r="A262" t="s">
        <v>1010</v>
      </c>
      <c r="B262" t="s">
        <v>1011</v>
      </c>
      <c r="C262" s="29">
        <v>15</v>
      </c>
      <c r="D262" s="30">
        <v>23802</v>
      </c>
      <c r="E262" t="s">
        <v>1276</v>
      </c>
      <c r="F262" s="28">
        <v>10</v>
      </c>
      <c r="G262" t="s">
        <v>1013</v>
      </c>
      <c r="H262" t="s">
        <v>1014</v>
      </c>
      <c r="I262" t="s">
        <v>1017</v>
      </c>
    </row>
    <row r="263" spans="1:9" x14ac:dyDescent="0.25">
      <c r="A263" t="s">
        <v>1010</v>
      </c>
      <c r="B263" t="s">
        <v>1011</v>
      </c>
      <c r="C263" s="29">
        <v>15</v>
      </c>
      <c r="D263" s="30">
        <v>23804</v>
      </c>
      <c r="E263" t="s">
        <v>1277</v>
      </c>
      <c r="F263" s="28">
        <v>10</v>
      </c>
      <c r="G263" t="s">
        <v>1013</v>
      </c>
      <c r="H263" t="s">
        <v>1014</v>
      </c>
      <c r="I263" t="s">
        <v>1017</v>
      </c>
    </row>
    <row r="264" spans="1:9" x14ac:dyDescent="0.25">
      <c r="A264" t="s">
        <v>1010</v>
      </c>
      <c r="B264" t="s">
        <v>1011</v>
      </c>
      <c r="C264" s="29">
        <v>15</v>
      </c>
      <c r="D264" s="30">
        <v>23806</v>
      </c>
      <c r="E264" t="s">
        <v>1278</v>
      </c>
      <c r="F264" s="28">
        <v>10</v>
      </c>
      <c r="G264" t="s">
        <v>1013</v>
      </c>
      <c r="H264" t="s">
        <v>1014</v>
      </c>
      <c r="I264" t="s">
        <v>1017</v>
      </c>
    </row>
    <row r="265" spans="1:9" x14ac:dyDescent="0.25">
      <c r="A265" t="s">
        <v>1010</v>
      </c>
      <c r="B265" t="s">
        <v>1011</v>
      </c>
      <c r="C265" s="29">
        <v>15</v>
      </c>
      <c r="D265" s="30">
        <v>23808</v>
      </c>
      <c r="E265" t="s">
        <v>1279</v>
      </c>
      <c r="F265" s="28">
        <v>10</v>
      </c>
      <c r="G265" t="s">
        <v>1013</v>
      </c>
      <c r="H265" t="s">
        <v>1014</v>
      </c>
      <c r="I265" t="s">
        <v>1017</v>
      </c>
    </row>
    <row r="266" spans="1:9" x14ac:dyDescent="0.25">
      <c r="A266" t="s">
        <v>1010</v>
      </c>
      <c r="B266" t="s">
        <v>1011</v>
      </c>
      <c r="C266" s="29">
        <v>15</v>
      </c>
      <c r="D266" s="30">
        <v>23809</v>
      </c>
      <c r="E266" t="s">
        <v>1280</v>
      </c>
      <c r="F266" s="28">
        <v>10</v>
      </c>
      <c r="G266" t="s">
        <v>1013</v>
      </c>
      <c r="H266" t="s">
        <v>1014</v>
      </c>
      <c r="I266" t="s">
        <v>1017</v>
      </c>
    </row>
    <row r="267" spans="1:9" x14ac:dyDescent="0.25">
      <c r="A267" t="s">
        <v>1010</v>
      </c>
      <c r="B267" t="s">
        <v>1011</v>
      </c>
      <c r="C267" s="29">
        <v>15</v>
      </c>
      <c r="D267" s="30">
        <v>24000</v>
      </c>
      <c r="E267" t="s">
        <v>1281</v>
      </c>
      <c r="F267" s="28">
        <v>10</v>
      </c>
      <c r="G267" t="s">
        <v>1013</v>
      </c>
      <c r="H267" t="s">
        <v>1014</v>
      </c>
      <c r="I267" t="s">
        <v>1017</v>
      </c>
    </row>
    <row r="268" spans="1:9" x14ac:dyDescent="0.25">
      <c r="A268" t="s">
        <v>1010</v>
      </c>
      <c r="B268" t="s">
        <v>1011</v>
      </c>
      <c r="C268" s="29">
        <v>15</v>
      </c>
      <c r="D268" s="30">
        <v>24001</v>
      </c>
      <c r="E268" t="s">
        <v>1282</v>
      </c>
      <c r="F268" s="28">
        <v>10</v>
      </c>
      <c r="G268" t="s">
        <v>1013</v>
      </c>
      <c r="H268" t="s">
        <v>1014</v>
      </c>
      <c r="I268" t="s">
        <v>1017</v>
      </c>
    </row>
    <row r="269" spans="1:9" x14ac:dyDescent="0.25">
      <c r="A269" t="s">
        <v>1010</v>
      </c>
      <c r="B269" t="s">
        <v>1011</v>
      </c>
      <c r="C269" s="29">
        <v>15</v>
      </c>
      <c r="D269" s="30">
        <v>24002</v>
      </c>
      <c r="E269" t="s">
        <v>1283</v>
      </c>
      <c r="F269" s="28">
        <v>10</v>
      </c>
      <c r="G269" t="s">
        <v>1013</v>
      </c>
      <c r="H269" t="s">
        <v>1014</v>
      </c>
      <c r="I269" t="s">
        <v>1017</v>
      </c>
    </row>
    <row r="270" spans="1:9" x14ac:dyDescent="0.25">
      <c r="A270" t="s">
        <v>1010</v>
      </c>
      <c r="B270" t="s">
        <v>1011</v>
      </c>
      <c r="C270" s="29">
        <v>15</v>
      </c>
      <c r="D270" s="30">
        <v>24004</v>
      </c>
      <c r="E270" t="s">
        <v>1284</v>
      </c>
      <c r="F270" s="28">
        <v>10</v>
      </c>
      <c r="G270" t="s">
        <v>1013</v>
      </c>
      <c r="H270" t="s">
        <v>1014</v>
      </c>
      <c r="I270" t="s">
        <v>1017</v>
      </c>
    </row>
    <row r="271" spans="1:9" x14ac:dyDescent="0.25">
      <c r="A271" t="s">
        <v>1010</v>
      </c>
      <c r="B271" t="s">
        <v>1011</v>
      </c>
      <c r="C271" s="29">
        <v>15</v>
      </c>
      <c r="D271" s="30">
        <v>24006</v>
      </c>
      <c r="E271" t="s">
        <v>1285</v>
      </c>
      <c r="F271" s="28">
        <v>10</v>
      </c>
      <c r="G271" t="s">
        <v>1013</v>
      </c>
      <c r="H271" t="s">
        <v>1014</v>
      </c>
      <c r="I271" t="s">
        <v>1017</v>
      </c>
    </row>
    <row r="272" spans="1:9" x14ac:dyDescent="0.25">
      <c r="A272" t="s">
        <v>1010</v>
      </c>
      <c r="B272" t="s">
        <v>1011</v>
      </c>
      <c r="C272" s="29">
        <v>15</v>
      </c>
      <c r="D272" s="30">
        <v>24008</v>
      </c>
      <c r="E272" t="s">
        <v>1286</v>
      </c>
      <c r="F272" s="28">
        <v>10</v>
      </c>
      <c r="G272" t="s">
        <v>1013</v>
      </c>
      <c r="H272" t="s">
        <v>1014</v>
      </c>
      <c r="I272" t="s">
        <v>1017</v>
      </c>
    </row>
    <row r="273" spans="1:9" x14ac:dyDescent="0.25">
      <c r="A273" t="s">
        <v>1010</v>
      </c>
      <c r="B273" t="s">
        <v>1011</v>
      </c>
      <c r="C273" s="29">
        <v>15</v>
      </c>
      <c r="D273" s="30">
        <v>24010</v>
      </c>
      <c r="E273" t="s">
        <v>1287</v>
      </c>
      <c r="F273" s="28">
        <v>10</v>
      </c>
      <c r="G273" t="s">
        <v>1013</v>
      </c>
      <c r="H273" t="s">
        <v>1014</v>
      </c>
      <c r="I273" t="s">
        <v>1017</v>
      </c>
    </row>
    <row r="274" spans="1:9" x14ac:dyDescent="0.25">
      <c r="A274" t="s">
        <v>1010</v>
      </c>
      <c r="B274" t="s">
        <v>1011</v>
      </c>
      <c r="C274" s="29">
        <v>15</v>
      </c>
      <c r="D274" s="30">
        <v>24012</v>
      </c>
      <c r="E274" t="s">
        <v>1288</v>
      </c>
      <c r="F274" s="28">
        <v>10</v>
      </c>
      <c r="G274" t="s">
        <v>1013</v>
      </c>
      <c r="H274" t="s">
        <v>1014</v>
      </c>
      <c r="I274" t="s">
        <v>1017</v>
      </c>
    </row>
    <row r="275" spans="1:9" x14ac:dyDescent="0.25">
      <c r="A275" t="s">
        <v>1010</v>
      </c>
      <c r="B275" t="s">
        <v>1011</v>
      </c>
      <c r="C275" s="29">
        <v>15</v>
      </c>
      <c r="D275" s="30">
        <v>24014</v>
      </c>
      <c r="E275" t="s">
        <v>1289</v>
      </c>
      <c r="F275" s="28">
        <v>10</v>
      </c>
      <c r="G275" t="s">
        <v>1013</v>
      </c>
      <c r="H275" t="s">
        <v>1014</v>
      </c>
      <c r="I275" t="s">
        <v>1017</v>
      </c>
    </row>
    <row r="276" spans="1:9" x14ac:dyDescent="0.25">
      <c r="A276" t="s">
        <v>1010</v>
      </c>
      <c r="B276" t="s">
        <v>1011</v>
      </c>
      <c r="C276" s="29">
        <v>15</v>
      </c>
      <c r="D276" s="30">
        <v>24015</v>
      </c>
      <c r="E276" t="s">
        <v>1290</v>
      </c>
      <c r="F276" s="28">
        <v>10</v>
      </c>
      <c r="G276" t="s">
        <v>1013</v>
      </c>
      <c r="H276" t="s">
        <v>1014</v>
      </c>
      <c r="I276" t="s">
        <v>1017</v>
      </c>
    </row>
    <row r="277" spans="1:9" x14ac:dyDescent="0.25">
      <c r="A277" t="s">
        <v>1010</v>
      </c>
      <c r="B277" t="s">
        <v>1011</v>
      </c>
      <c r="C277" s="29">
        <v>15</v>
      </c>
      <c r="D277" s="30">
        <v>30000</v>
      </c>
      <c r="E277" t="s">
        <v>1291</v>
      </c>
      <c r="F277" s="28">
        <v>10</v>
      </c>
      <c r="G277" t="s">
        <v>1013</v>
      </c>
      <c r="H277" t="s">
        <v>1014</v>
      </c>
      <c r="I277" t="s">
        <v>1017</v>
      </c>
    </row>
    <row r="278" spans="1:9" x14ac:dyDescent="0.25">
      <c r="A278" t="s">
        <v>1010</v>
      </c>
      <c r="B278" t="s">
        <v>1011</v>
      </c>
      <c r="C278" s="29">
        <v>15</v>
      </c>
      <c r="D278" s="30">
        <v>30002</v>
      </c>
      <c r="E278" t="s">
        <v>1292</v>
      </c>
      <c r="F278" s="28">
        <v>10</v>
      </c>
      <c r="G278" t="s">
        <v>1013</v>
      </c>
      <c r="H278" t="s">
        <v>1014</v>
      </c>
      <c r="I278" t="s">
        <v>1017</v>
      </c>
    </row>
    <row r="279" spans="1:9" x14ac:dyDescent="0.25">
      <c r="A279" t="s">
        <v>1010</v>
      </c>
      <c r="B279" t="s">
        <v>1011</v>
      </c>
      <c r="C279" s="29">
        <v>15</v>
      </c>
      <c r="D279" s="30">
        <v>30006</v>
      </c>
      <c r="E279" t="s">
        <v>1293</v>
      </c>
      <c r="F279" s="28">
        <v>10</v>
      </c>
      <c r="G279" t="s">
        <v>1013</v>
      </c>
      <c r="H279" t="s">
        <v>1014</v>
      </c>
      <c r="I279" t="s">
        <v>1017</v>
      </c>
    </row>
    <row r="280" spans="1:9" x14ac:dyDescent="0.25">
      <c r="A280" t="s">
        <v>1010</v>
      </c>
      <c r="B280" t="s">
        <v>1011</v>
      </c>
      <c r="C280" s="29">
        <v>15</v>
      </c>
      <c r="D280" s="30">
        <v>30008</v>
      </c>
      <c r="E280" t="s">
        <v>1294</v>
      </c>
      <c r="F280" s="28">
        <v>10</v>
      </c>
      <c r="G280" t="s">
        <v>1013</v>
      </c>
      <c r="H280" t="s">
        <v>1014</v>
      </c>
      <c r="I280" t="s">
        <v>1017</v>
      </c>
    </row>
    <row r="281" spans="1:9" x14ac:dyDescent="0.25">
      <c r="A281" t="s">
        <v>1010</v>
      </c>
      <c r="B281" t="s">
        <v>1011</v>
      </c>
      <c r="C281" s="29">
        <v>15</v>
      </c>
      <c r="D281" s="30">
        <v>30012</v>
      </c>
      <c r="E281" t="s">
        <v>1295</v>
      </c>
      <c r="F281" s="28">
        <v>10</v>
      </c>
      <c r="G281" t="s">
        <v>1013</v>
      </c>
      <c r="H281" t="s">
        <v>1014</v>
      </c>
      <c r="I281" t="s">
        <v>1017</v>
      </c>
    </row>
    <row r="282" spans="1:9" x14ac:dyDescent="0.25">
      <c r="A282" t="s">
        <v>1010</v>
      </c>
      <c r="B282" t="s">
        <v>1011</v>
      </c>
      <c r="C282" s="29">
        <v>15</v>
      </c>
      <c r="D282" s="30">
        <v>30015</v>
      </c>
      <c r="E282" t="s">
        <v>1296</v>
      </c>
      <c r="F282" s="28">
        <v>10</v>
      </c>
      <c r="G282" t="s">
        <v>1013</v>
      </c>
      <c r="H282" t="s">
        <v>1014</v>
      </c>
      <c r="I282" t="s">
        <v>1017</v>
      </c>
    </row>
    <row r="283" spans="1:9" x14ac:dyDescent="0.25">
      <c r="A283" t="s">
        <v>1010</v>
      </c>
      <c r="B283" t="s">
        <v>1011</v>
      </c>
      <c r="C283" s="29">
        <v>15</v>
      </c>
      <c r="D283" s="30">
        <v>30300</v>
      </c>
      <c r="E283" t="s">
        <v>1297</v>
      </c>
      <c r="F283" s="28">
        <v>10</v>
      </c>
      <c r="G283" t="s">
        <v>1013</v>
      </c>
      <c r="H283" t="s">
        <v>1014</v>
      </c>
      <c r="I283" t="s">
        <v>1017</v>
      </c>
    </row>
    <row r="284" spans="1:9" x14ac:dyDescent="0.25">
      <c r="A284" t="s">
        <v>1010</v>
      </c>
      <c r="B284" t="s">
        <v>1011</v>
      </c>
      <c r="C284" s="29">
        <v>15</v>
      </c>
      <c r="D284" s="30">
        <v>30302</v>
      </c>
      <c r="E284" t="s">
        <v>1298</v>
      </c>
      <c r="F284" s="28">
        <v>10</v>
      </c>
      <c r="G284" t="s">
        <v>1013</v>
      </c>
      <c r="H284" t="s">
        <v>1014</v>
      </c>
      <c r="I284" t="s">
        <v>1017</v>
      </c>
    </row>
    <row r="285" spans="1:9" x14ac:dyDescent="0.25">
      <c r="A285" t="s">
        <v>1010</v>
      </c>
      <c r="B285" t="s">
        <v>1011</v>
      </c>
      <c r="C285" s="29">
        <v>15</v>
      </c>
      <c r="D285" s="30">
        <v>30304</v>
      </c>
      <c r="E285" t="s">
        <v>1299</v>
      </c>
      <c r="F285" s="28">
        <v>10</v>
      </c>
      <c r="G285" t="s">
        <v>1013</v>
      </c>
      <c r="H285" t="s">
        <v>1014</v>
      </c>
      <c r="I285" t="s">
        <v>1017</v>
      </c>
    </row>
    <row r="286" spans="1:9" x14ac:dyDescent="0.25">
      <c r="A286" t="s">
        <v>1010</v>
      </c>
      <c r="B286" t="s">
        <v>1011</v>
      </c>
      <c r="C286" s="29">
        <v>15</v>
      </c>
      <c r="D286" s="30">
        <v>30500</v>
      </c>
      <c r="E286" t="s">
        <v>1300</v>
      </c>
      <c r="F286" s="28">
        <v>10</v>
      </c>
      <c r="G286" t="s">
        <v>1013</v>
      </c>
      <c r="H286" t="s">
        <v>1014</v>
      </c>
      <c r="I286" t="s">
        <v>1017</v>
      </c>
    </row>
    <row r="287" spans="1:9" x14ac:dyDescent="0.25">
      <c r="A287" t="s">
        <v>1010</v>
      </c>
      <c r="B287" t="s">
        <v>1011</v>
      </c>
      <c r="C287" s="29">
        <v>15</v>
      </c>
      <c r="D287" s="30">
        <v>30600</v>
      </c>
      <c r="E287" t="s">
        <v>1301</v>
      </c>
      <c r="F287" s="28">
        <v>10</v>
      </c>
      <c r="G287" t="s">
        <v>1013</v>
      </c>
      <c r="H287" t="s">
        <v>1014</v>
      </c>
      <c r="I287" t="s">
        <v>1017</v>
      </c>
    </row>
    <row r="288" spans="1:9" x14ac:dyDescent="0.25">
      <c r="A288" t="s">
        <v>1010</v>
      </c>
      <c r="B288" t="s">
        <v>1011</v>
      </c>
      <c r="C288" s="29">
        <v>15</v>
      </c>
      <c r="D288" s="30">
        <v>30700</v>
      </c>
      <c r="E288" t="s">
        <v>1302</v>
      </c>
      <c r="F288" s="28">
        <v>10</v>
      </c>
      <c r="G288" t="s">
        <v>1013</v>
      </c>
      <c r="H288" t="s">
        <v>1014</v>
      </c>
      <c r="I288" t="s">
        <v>1017</v>
      </c>
    </row>
    <row r="289" spans="1:9" x14ac:dyDescent="0.25">
      <c r="A289" t="s">
        <v>1010</v>
      </c>
      <c r="B289" t="s">
        <v>1011</v>
      </c>
      <c r="C289" s="29">
        <v>15</v>
      </c>
      <c r="D289" s="30">
        <v>30702</v>
      </c>
      <c r="E289" t="s">
        <v>1303</v>
      </c>
      <c r="F289" s="28">
        <v>10</v>
      </c>
      <c r="G289" t="s">
        <v>1013</v>
      </c>
      <c r="H289" t="s">
        <v>1014</v>
      </c>
      <c r="I289" t="s">
        <v>1017</v>
      </c>
    </row>
    <row r="290" spans="1:9" x14ac:dyDescent="0.25">
      <c r="A290" t="s">
        <v>1010</v>
      </c>
      <c r="B290" t="s">
        <v>1011</v>
      </c>
      <c r="C290" s="29">
        <v>15</v>
      </c>
      <c r="D290" s="30">
        <v>30704</v>
      </c>
      <c r="E290" t="s">
        <v>1304</v>
      </c>
      <c r="F290" s="28">
        <v>10</v>
      </c>
      <c r="G290" t="s">
        <v>1013</v>
      </c>
      <c r="H290" t="s">
        <v>1014</v>
      </c>
      <c r="I290" t="s">
        <v>1017</v>
      </c>
    </row>
    <row r="291" spans="1:9" x14ac:dyDescent="0.25">
      <c r="A291" t="s">
        <v>1010</v>
      </c>
      <c r="B291" t="s">
        <v>1011</v>
      </c>
      <c r="C291" s="29">
        <v>15</v>
      </c>
      <c r="D291" s="30">
        <v>30900</v>
      </c>
      <c r="E291" t="s">
        <v>1305</v>
      </c>
      <c r="F291" s="28">
        <v>10</v>
      </c>
      <c r="G291" t="s">
        <v>1013</v>
      </c>
      <c r="H291" t="s">
        <v>1014</v>
      </c>
      <c r="I291" t="s">
        <v>1017</v>
      </c>
    </row>
    <row r="292" spans="1:9" x14ac:dyDescent="0.25">
      <c r="A292" t="s">
        <v>1010</v>
      </c>
      <c r="B292" t="s">
        <v>1011</v>
      </c>
      <c r="C292" s="29">
        <v>15</v>
      </c>
      <c r="D292" s="30">
        <v>30901</v>
      </c>
      <c r="E292" t="s">
        <v>1306</v>
      </c>
      <c r="F292" s="28">
        <v>10</v>
      </c>
      <c r="G292" t="s">
        <v>1013</v>
      </c>
      <c r="H292" t="s">
        <v>1014</v>
      </c>
      <c r="I292" t="s">
        <v>1017</v>
      </c>
    </row>
    <row r="293" spans="1:9" x14ac:dyDescent="0.25">
      <c r="A293" t="s">
        <v>1010</v>
      </c>
      <c r="B293" t="s">
        <v>1011</v>
      </c>
      <c r="C293" s="29">
        <v>15</v>
      </c>
      <c r="D293" s="30">
        <v>30902</v>
      </c>
      <c r="E293" t="s">
        <v>1307</v>
      </c>
      <c r="F293" s="28">
        <v>10</v>
      </c>
      <c r="G293" t="s">
        <v>1013</v>
      </c>
      <c r="H293" t="s">
        <v>1014</v>
      </c>
      <c r="I293" t="s">
        <v>1017</v>
      </c>
    </row>
    <row r="294" spans="1:9" x14ac:dyDescent="0.25">
      <c r="A294" t="s">
        <v>1010</v>
      </c>
      <c r="B294" t="s">
        <v>1011</v>
      </c>
      <c r="C294" s="29">
        <v>15</v>
      </c>
      <c r="D294" s="30">
        <v>30903</v>
      </c>
      <c r="E294" t="s">
        <v>1308</v>
      </c>
      <c r="F294" s="28">
        <v>10</v>
      </c>
      <c r="G294" t="s">
        <v>1013</v>
      </c>
      <c r="H294" t="s">
        <v>1014</v>
      </c>
      <c r="I294" t="s">
        <v>1017</v>
      </c>
    </row>
    <row r="295" spans="1:9" x14ac:dyDescent="0.25">
      <c r="A295" t="s">
        <v>1010</v>
      </c>
      <c r="B295" t="s">
        <v>1011</v>
      </c>
      <c r="C295" s="29">
        <v>15</v>
      </c>
      <c r="D295" s="30">
        <v>30904</v>
      </c>
      <c r="E295" t="s">
        <v>1309</v>
      </c>
      <c r="F295" s="28">
        <v>10</v>
      </c>
      <c r="G295" t="s">
        <v>1013</v>
      </c>
      <c r="H295" t="s">
        <v>1014</v>
      </c>
      <c r="I295" t="s">
        <v>1017</v>
      </c>
    </row>
    <row r="296" spans="1:9" x14ac:dyDescent="0.25">
      <c r="A296" t="s">
        <v>1010</v>
      </c>
      <c r="B296" t="s">
        <v>1011</v>
      </c>
      <c r="C296" s="29">
        <v>15</v>
      </c>
      <c r="D296" s="30">
        <v>30908</v>
      </c>
      <c r="E296" t="s">
        <v>1310</v>
      </c>
      <c r="F296" s="28">
        <v>10</v>
      </c>
      <c r="G296" t="s">
        <v>1013</v>
      </c>
      <c r="H296" t="s">
        <v>1014</v>
      </c>
      <c r="I296" t="s">
        <v>1017</v>
      </c>
    </row>
    <row r="297" spans="1:9" x14ac:dyDescent="0.25">
      <c r="A297" t="s">
        <v>1010</v>
      </c>
      <c r="B297" t="s">
        <v>1011</v>
      </c>
      <c r="C297" s="29">
        <v>15</v>
      </c>
      <c r="D297" s="30">
        <v>30910</v>
      </c>
      <c r="E297" t="s">
        <v>1311</v>
      </c>
      <c r="F297" s="28">
        <v>10</v>
      </c>
      <c r="G297" t="s">
        <v>1013</v>
      </c>
      <c r="H297" t="s">
        <v>1014</v>
      </c>
      <c r="I297" t="s">
        <v>1017</v>
      </c>
    </row>
    <row r="298" spans="1:9" x14ac:dyDescent="0.25">
      <c r="A298" t="s">
        <v>1010</v>
      </c>
      <c r="B298" t="s">
        <v>1011</v>
      </c>
      <c r="C298" s="29">
        <v>15</v>
      </c>
      <c r="D298" s="30">
        <v>30913</v>
      </c>
      <c r="E298" t="s">
        <v>1312</v>
      </c>
      <c r="F298" s="28">
        <v>10</v>
      </c>
      <c r="G298" t="s">
        <v>1013</v>
      </c>
      <c r="H298" t="s">
        <v>1014</v>
      </c>
      <c r="I298" t="s">
        <v>1017</v>
      </c>
    </row>
    <row r="299" spans="1:9" x14ac:dyDescent="0.25">
      <c r="A299" t="s">
        <v>1010</v>
      </c>
      <c r="B299" t="s">
        <v>1011</v>
      </c>
      <c r="C299" s="29">
        <v>15</v>
      </c>
      <c r="D299" s="30">
        <v>30914</v>
      </c>
      <c r="E299" t="s">
        <v>1313</v>
      </c>
      <c r="F299" s="28">
        <v>10</v>
      </c>
      <c r="G299" t="s">
        <v>1013</v>
      </c>
      <c r="H299" t="s">
        <v>1014</v>
      </c>
      <c r="I299" t="s">
        <v>1017</v>
      </c>
    </row>
    <row r="300" spans="1:9" x14ac:dyDescent="0.25">
      <c r="A300" t="s">
        <v>1010</v>
      </c>
      <c r="B300" t="s">
        <v>1011</v>
      </c>
      <c r="C300" s="29">
        <v>15</v>
      </c>
      <c r="D300" s="30">
        <v>30914</v>
      </c>
      <c r="E300" t="s">
        <v>1314</v>
      </c>
      <c r="F300" s="28">
        <v>10</v>
      </c>
      <c r="G300" t="s">
        <v>1013</v>
      </c>
      <c r="H300" t="s">
        <v>1014</v>
      </c>
      <c r="I300" t="s">
        <v>1017</v>
      </c>
    </row>
    <row r="301" spans="1:9" x14ac:dyDescent="0.25">
      <c r="A301" t="s">
        <v>1010</v>
      </c>
      <c r="B301" t="s">
        <v>1011</v>
      </c>
      <c r="C301" s="29">
        <v>15</v>
      </c>
      <c r="D301" s="30">
        <v>30918</v>
      </c>
      <c r="E301" t="s">
        <v>1315</v>
      </c>
      <c r="F301" s="28">
        <v>10</v>
      </c>
      <c r="G301" t="s">
        <v>1013</v>
      </c>
      <c r="H301" t="s">
        <v>1014</v>
      </c>
      <c r="I301" t="s">
        <v>1017</v>
      </c>
    </row>
    <row r="302" spans="1:9" x14ac:dyDescent="0.25">
      <c r="A302" t="s">
        <v>1010</v>
      </c>
      <c r="B302" t="s">
        <v>1011</v>
      </c>
      <c r="C302" s="29">
        <v>15</v>
      </c>
      <c r="D302" s="30">
        <v>30920</v>
      </c>
      <c r="E302" t="s">
        <v>1316</v>
      </c>
      <c r="F302" s="28">
        <v>10</v>
      </c>
      <c r="G302" t="s">
        <v>1013</v>
      </c>
      <c r="H302" t="s">
        <v>1014</v>
      </c>
      <c r="I302" t="s">
        <v>1017</v>
      </c>
    </row>
    <row r="303" spans="1:9" x14ac:dyDescent="0.25">
      <c r="A303" t="s">
        <v>1010</v>
      </c>
      <c r="B303" t="s">
        <v>1011</v>
      </c>
      <c r="C303" s="29">
        <v>15</v>
      </c>
      <c r="D303" s="30">
        <v>30922</v>
      </c>
      <c r="E303" t="s">
        <v>1317</v>
      </c>
      <c r="F303" s="28">
        <v>10</v>
      </c>
      <c r="G303" t="s">
        <v>1013</v>
      </c>
      <c r="H303" t="s">
        <v>1014</v>
      </c>
      <c r="I303" t="s">
        <v>1017</v>
      </c>
    </row>
    <row r="304" spans="1:9" x14ac:dyDescent="0.25">
      <c r="A304" t="s">
        <v>1010</v>
      </c>
      <c r="B304" t="s">
        <v>1011</v>
      </c>
      <c r="C304" s="29">
        <v>15</v>
      </c>
      <c r="D304" s="30">
        <v>30930</v>
      </c>
      <c r="E304" t="s">
        <v>1318</v>
      </c>
      <c r="F304" s="28">
        <v>10</v>
      </c>
      <c r="G304" t="s">
        <v>1013</v>
      </c>
      <c r="H304" t="s">
        <v>1014</v>
      </c>
      <c r="I304" t="s">
        <v>1017</v>
      </c>
    </row>
    <row r="305" spans="1:9" x14ac:dyDescent="0.25">
      <c r="A305" t="s">
        <v>1010</v>
      </c>
      <c r="B305" t="s">
        <v>1011</v>
      </c>
      <c r="C305" s="29">
        <v>15</v>
      </c>
      <c r="D305" s="30">
        <v>31400</v>
      </c>
      <c r="E305" t="s">
        <v>1319</v>
      </c>
      <c r="F305" s="28">
        <v>10</v>
      </c>
      <c r="G305" t="s">
        <v>1013</v>
      </c>
      <c r="H305" t="s">
        <v>1014</v>
      </c>
      <c r="I305" t="s">
        <v>1017</v>
      </c>
    </row>
    <row r="306" spans="1:9" x14ac:dyDescent="0.25">
      <c r="A306" t="s">
        <v>1010</v>
      </c>
      <c r="B306" t="s">
        <v>1011</v>
      </c>
      <c r="C306" s="29">
        <v>15</v>
      </c>
      <c r="D306" s="30">
        <v>31404</v>
      </c>
      <c r="E306" t="s">
        <v>1320</v>
      </c>
      <c r="F306" s="28">
        <v>10</v>
      </c>
      <c r="G306" t="s">
        <v>1013</v>
      </c>
      <c r="H306" t="s">
        <v>1014</v>
      </c>
      <c r="I306" t="s">
        <v>1017</v>
      </c>
    </row>
    <row r="307" spans="1:9" x14ac:dyDescent="0.25">
      <c r="A307" t="s">
        <v>1010</v>
      </c>
      <c r="B307" t="s">
        <v>1011</v>
      </c>
      <c r="C307" s="29">
        <v>15</v>
      </c>
      <c r="D307" s="30">
        <v>50000</v>
      </c>
      <c r="E307" t="s">
        <v>1321</v>
      </c>
      <c r="F307" s="28">
        <v>10</v>
      </c>
      <c r="G307" t="s">
        <v>1013</v>
      </c>
      <c r="H307" t="s">
        <v>1014</v>
      </c>
      <c r="I307" t="s">
        <v>1017</v>
      </c>
    </row>
    <row r="308" spans="1:9" x14ac:dyDescent="0.25">
      <c r="A308" t="s">
        <v>1010</v>
      </c>
      <c r="B308" t="s">
        <v>1011</v>
      </c>
      <c r="C308" s="29">
        <v>15</v>
      </c>
      <c r="D308" s="30">
        <v>50200</v>
      </c>
      <c r="E308" t="s">
        <v>1322</v>
      </c>
      <c r="F308" s="28">
        <v>10</v>
      </c>
      <c r="G308" t="s">
        <v>1013</v>
      </c>
      <c r="H308" t="s">
        <v>1014</v>
      </c>
      <c r="I308" t="s">
        <v>1017</v>
      </c>
    </row>
    <row r="309" spans="1:9" x14ac:dyDescent="0.25">
      <c r="A309" t="s">
        <v>1010</v>
      </c>
      <c r="B309" t="s">
        <v>1011</v>
      </c>
      <c r="C309" s="29">
        <v>15</v>
      </c>
      <c r="D309" s="30">
        <v>50400</v>
      </c>
      <c r="E309" t="s">
        <v>1323</v>
      </c>
      <c r="F309" s="28">
        <v>10</v>
      </c>
      <c r="G309" t="s">
        <v>1013</v>
      </c>
      <c r="H309" t="s">
        <v>1014</v>
      </c>
      <c r="I309" t="s">
        <v>1017</v>
      </c>
    </row>
    <row r="310" spans="1:9" x14ac:dyDescent="0.25">
      <c r="A310" t="s">
        <v>1010</v>
      </c>
      <c r="B310" t="s">
        <v>1011</v>
      </c>
      <c r="C310" s="29">
        <v>15</v>
      </c>
      <c r="D310" s="30">
        <v>70061</v>
      </c>
      <c r="E310" t="s">
        <v>1324</v>
      </c>
      <c r="F310" s="28">
        <v>10</v>
      </c>
      <c r="G310" t="s">
        <v>1013</v>
      </c>
      <c r="H310" t="s">
        <v>1014</v>
      </c>
      <c r="I310" t="s">
        <v>1017</v>
      </c>
    </row>
    <row r="311" spans="1:9" x14ac:dyDescent="0.25">
      <c r="A311" t="s">
        <v>1010</v>
      </c>
      <c r="B311" t="s">
        <v>1011</v>
      </c>
      <c r="C311" s="29">
        <v>15</v>
      </c>
      <c r="D311" s="30">
        <v>70063</v>
      </c>
      <c r="E311" t="s">
        <v>1325</v>
      </c>
      <c r="F311" s="28">
        <v>10</v>
      </c>
      <c r="G311" t="s">
        <v>1013</v>
      </c>
      <c r="H311" t="s">
        <v>1014</v>
      </c>
      <c r="I311" t="s">
        <v>1017</v>
      </c>
    </row>
    <row r="312" spans="1:9" x14ac:dyDescent="0.25">
      <c r="A312" t="s">
        <v>1010</v>
      </c>
      <c r="B312" t="s">
        <v>1011</v>
      </c>
      <c r="C312" s="29">
        <v>20</v>
      </c>
      <c r="D312" s="30">
        <v>10012</v>
      </c>
      <c r="E312" t="s">
        <v>1326</v>
      </c>
      <c r="F312" s="28">
        <v>10</v>
      </c>
      <c r="G312" t="s">
        <v>1013</v>
      </c>
      <c r="H312" t="s">
        <v>1014</v>
      </c>
      <c r="I312" t="s">
        <v>1017</v>
      </c>
    </row>
    <row r="313" spans="1:9" x14ac:dyDescent="0.25">
      <c r="A313" t="s">
        <v>1010</v>
      </c>
      <c r="B313" t="s">
        <v>1011</v>
      </c>
      <c r="C313" s="29">
        <v>20</v>
      </c>
      <c r="D313" s="30">
        <v>10062</v>
      </c>
      <c r="E313" t="s">
        <v>1327</v>
      </c>
      <c r="F313" s="28">
        <v>10</v>
      </c>
      <c r="G313" t="s">
        <v>1013</v>
      </c>
      <c r="H313" t="s">
        <v>1014</v>
      </c>
      <c r="I313" t="s">
        <v>1017</v>
      </c>
    </row>
    <row r="314" spans="1:9" x14ac:dyDescent="0.25">
      <c r="A314" t="s">
        <v>1010</v>
      </c>
      <c r="B314" t="s">
        <v>1011</v>
      </c>
      <c r="C314" s="29">
        <v>20</v>
      </c>
      <c r="D314" s="30">
        <v>10125</v>
      </c>
      <c r="E314" t="s">
        <v>1328</v>
      </c>
      <c r="F314" s="28">
        <v>10</v>
      </c>
      <c r="G314" t="s">
        <v>1013</v>
      </c>
      <c r="H314" t="s">
        <v>1014</v>
      </c>
      <c r="I314" t="s">
        <v>1017</v>
      </c>
    </row>
    <row r="315" spans="1:9" x14ac:dyDescent="0.25">
      <c r="A315" t="s">
        <v>1010</v>
      </c>
      <c r="B315" t="s">
        <v>1011</v>
      </c>
      <c r="C315" s="29">
        <v>20</v>
      </c>
      <c r="D315" s="30">
        <v>10127</v>
      </c>
      <c r="E315" t="s">
        <v>1329</v>
      </c>
      <c r="F315" s="28">
        <v>10</v>
      </c>
      <c r="G315" t="s">
        <v>1013</v>
      </c>
      <c r="H315" t="s">
        <v>1014</v>
      </c>
      <c r="I315" t="s">
        <v>1017</v>
      </c>
    </row>
    <row r="316" spans="1:9" x14ac:dyDescent="0.25">
      <c r="A316" t="s">
        <v>1010</v>
      </c>
      <c r="B316" t="s">
        <v>1011</v>
      </c>
      <c r="C316" s="29">
        <v>20</v>
      </c>
      <c r="D316" s="30">
        <v>10129</v>
      </c>
      <c r="E316" t="s">
        <v>1330</v>
      </c>
      <c r="F316" s="28">
        <v>10</v>
      </c>
      <c r="G316" t="s">
        <v>1013</v>
      </c>
      <c r="H316" t="s">
        <v>1014</v>
      </c>
      <c r="I316" t="s">
        <v>1017</v>
      </c>
    </row>
    <row r="317" spans="1:9" x14ac:dyDescent="0.25">
      <c r="A317" t="s">
        <v>1010</v>
      </c>
      <c r="B317" t="s">
        <v>1011</v>
      </c>
      <c r="C317" s="29">
        <v>20</v>
      </c>
      <c r="D317" s="30">
        <v>10130</v>
      </c>
      <c r="E317" t="s">
        <v>1331</v>
      </c>
      <c r="F317" s="28">
        <v>10</v>
      </c>
      <c r="G317" t="s">
        <v>1013</v>
      </c>
      <c r="H317" t="s">
        <v>1014</v>
      </c>
      <c r="I317" t="s">
        <v>1017</v>
      </c>
    </row>
    <row r="318" spans="1:9" x14ac:dyDescent="0.25">
      <c r="A318" t="s">
        <v>1010</v>
      </c>
      <c r="B318" t="s">
        <v>1011</v>
      </c>
      <c r="C318" s="29">
        <v>20</v>
      </c>
      <c r="D318" s="30">
        <v>10810</v>
      </c>
      <c r="E318" t="s">
        <v>1332</v>
      </c>
      <c r="F318" s="28">
        <v>10</v>
      </c>
      <c r="G318" t="s">
        <v>1013</v>
      </c>
      <c r="H318" t="s">
        <v>1014</v>
      </c>
      <c r="I318" t="s">
        <v>1017</v>
      </c>
    </row>
    <row r="319" spans="1:9" x14ac:dyDescent="0.25">
      <c r="A319" t="s">
        <v>1010</v>
      </c>
      <c r="B319" t="s">
        <v>1011</v>
      </c>
      <c r="C319" s="29">
        <v>20</v>
      </c>
      <c r="D319" s="30">
        <v>11006</v>
      </c>
      <c r="E319" t="s">
        <v>1333</v>
      </c>
      <c r="F319" s="28">
        <v>10</v>
      </c>
      <c r="G319" t="s">
        <v>1013</v>
      </c>
      <c r="H319" t="s">
        <v>1014</v>
      </c>
      <c r="I319" t="s">
        <v>1017</v>
      </c>
    </row>
    <row r="320" spans="1:9" x14ac:dyDescent="0.25">
      <c r="A320" t="s">
        <v>1010</v>
      </c>
      <c r="B320" t="s">
        <v>1011</v>
      </c>
      <c r="C320" s="29">
        <v>20</v>
      </c>
      <c r="D320" s="30">
        <v>11007</v>
      </c>
      <c r="E320" t="s">
        <v>1334</v>
      </c>
      <c r="F320" s="28">
        <v>10</v>
      </c>
      <c r="G320" t="s">
        <v>1013</v>
      </c>
      <c r="H320" t="s">
        <v>1014</v>
      </c>
      <c r="I320" t="s">
        <v>1335</v>
      </c>
    </row>
    <row r="321" spans="1:9" x14ac:dyDescent="0.25">
      <c r="A321" t="s">
        <v>1010</v>
      </c>
      <c r="B321" t="s">
        <v>1011</v>
      </c>
      <c r="C321" s="29">
        <v>20</v>
      </c>
      <c r="D321" s="30">
        <v>11008</v>
      </c>
      <c r="E321" t="s">
        <v>1336</v>
      </c>
      <c r="F321" s="28">
        <v>10</v>
      </c>
      <c r="G321" t="s">
        <v>1013</v>
      </c>
      <c r="H321" t="s">
        <v>1014</v>
      </c>
      <c r="I321" t="s">
        <v>1335</v>
      </c>
    </row>
    <row r="322" spans="1:9" x14ac:dyDescent="0.25">
      <c r="A322" t="s">
        <v>1010</v>
      </c>
      <c r="B322" t="s">
        <v>1011</v>
      </c>
      <c r="C322" s="29">
        <v>20</v>
      </c>
      <c r="D322" s="30">
        <v>11106</v>
      </c>
      <c r="E322" t="s">
        <v>1337</v>
      </c>
      <c r="F322" s="28">
        <v>10</v>
      </c>
      <c r="G322" t="s">
        <v>1013</v>
      </c>
      <c r="H322" t="s">
        <v>1014</v>
      </c>
      <c r="I322" t="s">
        <v>1017</v>
      </c>
    </row>
    <row r="323" spans="1:9" x14ac:dyDescent="0.25">
      <c r="A323" t="s">
        <v>1010</v>
      </c>
      <c r="B323" t="s">
        <v>1011</v>
      </c>
      <c r="C323" s="29">
        <v>20</v>
      </c>
      <c r="D323" s="30">
        <v>11108</v>
      </c>
      <c r="E323" t="s">
        <v>1338</v>
      </c>
      <c r="F323" s="28">
        <v>10</v>
      </c>
      <c r="G323" t="s">
        <v>1013</v>
      </c>
      <c r="H323" t="s">
        <v>1014</v>
      </c>
      <c r="I323" t="s">
        <v>1017</v>
      </c>
    </row>
    <row r="324" spans="1:9" x14ac:dyDescent="0.25">
      <c r="A324" t="s">
        <v>1010</v>
      </c>
      <c r="B324" t="s">
        <v>1011</v>
      </c>
      <c r="C324" s="29">
        <v>20</v>
      </c>
      <c r="D324" s="30">
        <v>11205</v>
      </c>
      <c r="E324" t="s">
        <v>1339</v>
      </c>
      <c r="F324" s="28">
        <v>10</v>
      </c>
      <c r="G324" t="s">
        <v>1013</v>
      </c>
      <c r="H324" t="s">
        <v>1014</v>
      </c>
      <c r="I324" t="s">
        <v>1017</v>
      </c>
    </row>
    <row r="325" spans="1:9" x14ac:dyDescent="0.25">
      <c r="A325" t="s">
        <v>1010</v>
      </c>
      <c r="B325" t="s">
        <v>1011</v>
      </c>
      <c r="C325" s="29">
        <v>20</v>
      </c>
      <c r="D325" s="30">
        <v>14016</v>
      </c>
      <c r="E325" t="s">
        <v>1340</v>
      </c>
      <c r="F325" s="28">
        <v>10</v>
      </c>
      <c r="G325" t="s">
        <v>1013</v>
      </c>
      <c r="H325" t="s">
        <v>1014</v>
      </c>
      <c r="I325" t="s">
        <v>1017</v>
      </c>
    </row>
    <row r="326" spans="1:9" x14ac:dyDescent="0.25">
      <c r="A326" t="s">
        <v>1010</v>
      </c>
      <c r="B326" t="s">
        <v>1011</v>
      </c>
      <c r="C326" s="29">
        <v>20</v>
      </c>
      <c r="D326" s="30">
        <v>14215</v>
      </c>
      <c r="E326" t="s">
        <v>1341</v>
      </c>
      <c r="F326" s="28">
        <v>10</v>
      </c>
      <c r="G326" t="s">
        <v>1013</v>
      </c>
      <c r="H326" t="s">
        <v>1014</v>
      </c>
      <c r="I326" t="s">
        <v>1017</v>
      </c>
    </row>
    <row r="327" spans="1:9" x14ac:dyDescent="0.25">
      <c r="A327" t="s">
        <v>1010</v>
      </c>
      <c r="B327" t="s">
        <v>1011</v>
      </c>
      <c r="C327" s="29">
        <v>20</v>
      </c>
      <c r="D327" s="30">
        <v>14515</v>
      </c>
      <c r="E327" t="s">
        <v>1342</v>
      </c>
      <c r="F327" s="28">
        <v>10</v>
      </c>
      <c r="G327" t="s">
        <v>1013</v>
      </c>
      <c r="H327" t="s">
        <v>1014</v>
      </c>
      <c r="I327" t="s">
        <v>1017</v>
      </c>
    </row>
    <row r="328" spans="1:9" x14ac:dyDescent="0.25">
      <c r="A328" t="s">
        <v>1010</v>
      </c>
      <c r="B328" t="s">
        <v>1011</v>
      </c>
      <c r="C328" s="29">
        <v>20</v>
      </c>
      <c r="D328" s="30">
        <v>14715</v>
      </c>
      <c r="E328" t="s">
        <v>1343</v>
      </c>
      <c r="F328" s="28">
        <v>10</v>
      </c>
      <c r="G328" t="s">
        <v>1013</v>
      </c>
      <c r="H328" t="s">
        <v>1014</v>
      </c>
      <c r="I328" t="s">
        <v>1017</v>
      </c>
    </row>
    <row r="329" spans="1:9" x14ac:dyDescent="0.25">
      <c r="A329" t="s">
        <v>1010</v>
      </c>
      <c r="B329" t="s">
        <v>1011</v>
      </c>
      <c r="C329" s="29">
        <v>20</v>
      </c>
      <c r="D329" s="30">
        <v>14717</v>
      </c>
      <c r="E329" t="s">
        <v>1344</v>
      </c>
      <c r="F329" s="28">
        <v>10</v>
      </c>
      <c r="G329" t="s">
        <v>1013</v>
      </c>
      <c r="H329" t="s">
        <v>1014</v>
      </c>
      <c r="I329" t="s">
        <v>1017</v>
      </c>
    </row>
    <row r="330" spans="1:9" x14ac:dyDescent="0.25">
      <c r="A330" t="s">
        <v>1010</v>
      </c>
      <c r="B330" t="s">
        <v>1011</v>
      </c>
      <c r="C330" s="29">
        <v>20</v>
      </c>
      <c r="D330" s="30">
        <v>14925</v>
      </c>
      <c r="E330" t="s">
        <v>1345</v>
      </c>
      <c r="F330" s="28">
        <v>10</v>
      </c>
      <c r="G330" t="s">
        <v>1013</v>
      </c>
      <c r="H330" t="s">
        <v>1014</v>
      </c>
      <c r="I330" t="s">
        <v>1017</v>
      </c>
    </row>
    <row r="331" spans="1:9" x14ac:dyDescent="0.25">
      <c r="A331" t="s">
        <v>1010</v>
      </c>
      <c r="B331" t="s">
        <v>1011</v>
      </c>
      <c r="C331" s="29">
        <v>20</v>
      </c>
      <c r="D331" s="30">
        <v>14926</v>
      </c>
      <c r="E331" t="s">
        <v>1346</v>
      </c>
      <c r="F331" s="28">
        <v>10</v>
      </c>
      <c r="G331" t="s">
        <v>1013</v>
      </c>
      <c r="H331" t="s">
        <v>1014</v>
      </c>
      <c r="I331" t="s">
        <v>1017</v>
      </c>
    </row>
    <row r="332" spans="1:9" x14ac:dyDescent="0.25">
      <c r="A332" t="s">
        <v>1010</v>
      </c>
      <c r="B332" t="s">
        <v>1011</v>
      </c>
      <c r="C332" s="29">
        <v>20</v>
      </c>
      <c r="D332" s="30">
        <v>14927</v>
      </c>
      <c r="E332" t="s">
        <v>1347</v>
      </c>
      <c r="F332" s="28">
        <v>10</v>
      </c>
      <c r="G332" t="s">
        <v>1013</v>
      </c>
      <c r="H332" t="s">
        <v>1014</v>
      </c>
      <c r="I332" t="s">
        <v>1017</v>
      </c>
    </row>
    <row r="333" spans="1:9" x14ac:dyDescent="0.25">
      <c r="A333" t="s">
        <v>1010</v>
      </c>
      <c r="B333" t="s">
        <v>1011</v>
      </c>
      <c r="C333" s="29">
        <v>20</v>
      </c>
      <c r="D333" s="30">
        <v>14928</v>
      </c>
      <c r="E333" t="s">
        <v>1348</v>
      </c>
      <c r="F333" s="28">
        <v>10</v>
      </c>
      <c r="G333" t="s">
        <v>1013</v>
      </c>
      <c r="H333" t="s">
        <v>1014</v>
      </c>
      <c r="I333" t="s">
        <v>1017</v>
      </c>
    </row>
    <row r="334" spans="1:9" x14ac:dyDescent="0.25">
      <c r="A334" t="s">
        <v>1010</v>
      </c>
      <c r="B334" t="s">
        <v>1011</v>
      </c>
      <c r="C334" s="29">
        <v>20</v>
      </c>
      <c r="D334" s="30">
        <v>14929</v>
      </c>
      <c r="E334" t="s">
        <v>1349</v>
      </c>
      <c r="F334" s="28">
        <v>10</v>
      </c>
      <c r="G334" t="s">
        <v>1013</v>
      </c>
      <c r="H334" t="s">
        <v>1014</v>
      </c>
      <c r="I334" t="s">
        <v>1017</v>
      </c>
    </row>
    <row r="335" spans="1:9" x14ac:dyDescent="0.25">
      <c r="A335" t="s">
        <v>1010</v>
      </c>
      <c r="B335" t="s">
        <v>1011</v>
      </c>
      <c r="C335" s="29">
        <v>20</v>
      </c>
      <c r="D335" s="30">
        <v>14930</v>
      </c>
      <c r="E335" t="s">
        <v>1350</v>
      </c>
      <c r="F335" s="28">
        <v>10</v>
      </c>
      <c r="G335" t="s">
        <v>1013</v>
      </c>
      <c r="H335" t="s">
        <v>1014</v>
      </c>
      <c r="I335" t="s">
        <v>1017</v>
      </c>
    </row>
    <row r="336" spans="1:9" x14ac:dyDescent="0.25">
      <c r="A336" t="s">
        <v>1010</v>
      </c>
      <c r="B336" t="s">
        <v>1011</v>
      </c>
      <c r="C336" s="29">
        <v>20</v>
      </c>
      <c r="D336" s="30">
        <v>15205</v>
      </c>
      <c r="E336" t="s">
        <v>1351</v>
      </c>
      <c r="F336" s="28">
        <v>10</v>
      </c>
      <c r="G336" t="s">
        <v>1013</v>
      </c>
      <c r="H336" t="s">
        <v>1014</v>
      </c>
      <c r="I336" t="s">
        <v>1017</v>
      </c>
    </row>
    <row r="337" spans="1:9" x14ac:dyDescent="0.25">
      <c r="A337" t="s">
        <v>1010</v>
      </c>
      <c r="B337" t="s">
        <v>1011</v>
      </c>
      <c r="C337" s="29">
        <v>20</v>
      </c>
      <c r="D337" s="30">
        <v>15305</v>
      </c>
      <c r="E337" t="s">
        <v>1352</v>
      </c>
      <c r="F337" s="28">
        <v>10</v>
      </c>
      <c r="G337" t="s">
        <v>1013</v>
      </c>
      <c r="H337" t="s">
        <v>1014</v>
      </c>
      <c r="I337" t="s">
        <v>1017</v>
      </c>
    </row>
    <row r="338" spans="1:9" x14ac:dyDescent="0.25">
      <c r="A338" t="s">
        <v>1010</v>
      </c>
      <c r="B338" t="s">
        <v>1011</v>
      </c>
      <c r="C338" s="29">
        <v>20</v>
      </c>
      <c r="D338" s="30">
        <v>15420</v>
      </c>
      <c r="E338" t="s">
        <v>1353</v>
      </c>
      <c r="F338" s="28">
        <v>10</v>
      </c>
      <c r="G338" t="s">
        <v>1013</v>
      </c>
      <c r="H338" t="s">
        <v>1014</v>
      </c>
      <c r="I338" t="s">
        <v>1017</v>
      </c>
    </row>
    <row r="339" spans="1:9" x14ac:dyDescent="0.25">
      <c r="A339" t="s">
        <v>1010</v>
      </c>
      <c r="B339" t="s">
        <v>1011</v>
      </c>
      <c r="C339" s="29">
        <v>20</v>
      </c>
      <c r="D339" s="30">
        <v>15710</v>
      </c>
      <c r="E339" t="s">
        <v>1354</v>
      </c>
      <c r="F339" s="28">
        <v>10</v>
      </c>
      <c r="G339" t="s">
        <v>1013</v>
      </c>
      <c r="H339" t="s">
        <v>1014</v>
      </c>
      <c r="I339" t="s">
        <v>1017</v>
      </c>
    </row>
    <row r="340" spans="1:9" x14ac:dyDescent="0.25">
      <c r="A340" t="s">
        <v>1010</v>
      </c>
      <c r="B340" t="s">
        <v>1011</v>
      </c>
      <c r="C340" s="29">
        <v>20</v>
      </c>
      <c r="D340" s="30">
        <v>20016</v>
      </c>
      <c r="E340" t="s">
        <v>1355</v>
      </c>
      <c r="F340" s="28">
        <v>10</v>
      </c>
      <c r="G340" t="s">
        <v>1013</v>
      </c>
      <c r="H340" t="s">
        <v>1014</v>
      </c>
      <c r="I340" t="s">
        <v>1017</v>
      </c>
    </row>
    <row r="341" spans="1:9" x14ac:dyDescent="0.25">
      <c r="A341" t="s">
        <v>1010</v>
      </c>
      <c r="B341" t="s">
        <v>1011</v>
      </c>
      <c r="C341" s="29">
        <v>20</v>
      </c>
      <c r="D341" s="30">
        <v>20425</v>
      </c>
      <c r="E341" t="s">
        <v>1356</v>
      </c>
      <c r="F341" s="28">
        <v>10</v>
      </c>
      <c r="G341" t="s">
        <v>1013</v>
      </c>
      <c r="H341" t="s">
        <v>1014</v>
      </c>
      <c r="I341" t="s">
        <v>1017</v>
      </c>
    </row>
    <row r="342" spans="1:9" x14ac:dyDescent="0.25">
      <c r="A342" t="s">
        <v>1010</v>
      </c>
      <c r="B342" t="s">
        <v>1011</v>
      </c>
      <c r="C342" s="29">
        <v>20</v>
      </c>
      <c r="D342" s="30">
        <v>20427</v>
      </c>
      <c r="E342" t="s">
        <v>1357</v>
      </c>
      <c r="F342" s="28">
        <v>10</v>
      </c>
      <c r="G342" t="s">
        <v>1013</v>
      </c>
      <c r="H342" t="s">
        <v>1014</v>
      </c>
      <c r="I342" t="s">
        <v>1017</v>
      </c>
    </row>
    <row r="343" spans="1:9" x14ac:dyDescent="0.25">
      <c r="A343" t="s">
        <v>1010</v>
      </c>
      <c r="B343" t="s">
        <v>1011</v>
      </c>
      <c r="C343" s="29">
        <v>20</v>
      </c>
      <c r="D343" s="30">
        <v>20920</v>
      </c>
      <c r="E343" t="s">
        <v>1358</v>
      </c>
      <c r="F343" s="28">
        <v>10</v>
      </c>
      <c r="G343" t="s">
        <v>1013</v>
      </c>
      <c r="H343" t="s">
        <v>1014</v>
      </c>
      <c r="I343" t="s">
        <v>1017</v>
      </c>
    </row>
    <row r="344" spans="1:9" x14ac:dyDescent="0.25">
      <c r="A344" t="s">
        <v>1010</v>
      </c>
      <c r="B344" t="s">
        <v>1011</v>
      </c>
      <c r="C344" s="29">
        <v>20</v>
      </c>
      <c r="D344" s="30">
        <v>20921</v>
      </c>
      <c r="E344" t="s">
        <v>1359</v>
      </c>
      <c r="F344" s="28">
        <v>10</v>
      </c>
      <c r="G344" t="s">
        <v>1013</v>
      </c>
      <c r="H344" t="s">
        <v>1014</v>
      </c>
      <c r="I344" t="s">
        <v>1017</v>
      </c>
    </row>
    <row r="345" spans="1:9" x14ac:dyDescent="0.25">
      <c r="A345" t="s">
        <v>1010</v>
      </c>
      <c r="B345" t="s">
        <v>1011</v>
      </c>
      <c r="C345" s="29">
        <v>20</v>
      </c>
      <c r="D345" s="30">
        <v>21420</v>
      </c>
      <c r="E345" t="s">
        <v>1360</v>
      </c>
      <c r="F345" s="28">
        <v>10</v>
      </c>
      <c r="G345" t="s">
        <v>1013</v>
      </c>
      <c r="H345" t="s">
        <v>1014</v>
      </c>
      <c r="I345" t="s">
        <v>1017</v>
      </c>
    </row>
    <row r="346" spans="1:9" x14ac:dyDescent="0.25">
      <c r="A346" t="s">
        <v>1010</v>
      </c>
      <c r="B346" t="s">
        <v>1011</v>
      </c>
      <c r="C346" s="29">
        <v>20</v>
      </c>
      <c r="D346" s="30">
        <v>21421</v>
      </c>
      <c r="E346" t="s">
        <v>1361</v>
      </c>
      <c r="F346" s="28">
        <v>10</v>
      </c>
      <c r="G346" t="s">
        <v>1013</v>
      </c>
      <c r="H346" t="s">
        <v>1014</v>
      </c>
      <c r="I346" t="s">
        <v>1017</v>
      </c>
    </row>
    <row r="347" spans="1:9" x14ac:dyDescent="0.25">
      <c r="A347" t="s">
        <v>1010</v>
      </c>
      <c r="B347" t="s">
        <v>1011</v>
      </c>
      <c r="C347" s="29">
        <v>20</v>
      </c>
      <c r="D347" s="30">
        <v>21725</v>
      </c>
      <c r="E347" t="s">
        <v>1362</v>
      </c>
      <c r="F347" s="28">
        <v>10</v>
      </c>
      <c r="G347" t="s">
        <v>1013</v>
      </c>
      <c r="H347" t="s">
        <v>1014</v>
      </c>
      <c r="I347" t="s">
        <v>1017</v>
      </c>
    </row>
    <row r="348" spans="1:9" x14ac:dyDescent="0.25">
      <c r="A348" t="s">
        <v>1010</v>
      </c>
      <c r="B348" t="s">
        <v>1011</v>
      </c>
      <c r="C348" s="29">
        <v>20</v>
      </c>
      <c r="D348" s="30">
        <v>21727</v>
      </c>
      <c r="E348" t="s">
        <v>1363</v>
      </c>
      <c r="F348" s="28">
        <v>10</v>
      </c>
      <c r="G348" t="s">
        <v>1013</v>
      </c>
      <c r="H348" t="s">
        <v>1014</v>
      </c>
      <c r="I348" t="s">
        <v>1017</v>
      </c>
    </row>
    <row r="349" spans="1:9" x14ac:dyDescent="0.25">
      <c r="A349" t="s">
        <v>1010</v>
      </c>
      <c r="B349" t="s">
        <v>1011</v>
      </c>
      <c r="C349" s="29">
        <v>20</v>
      </c>
      <c r="D349" s="30">
        <v>22115</v>
      </c>
      <c r="E349" t="s">
        <v>1364</v>
      </c>
      <c r="F349" s="28">
        <v>10</v>
      </c>
      <c r="G349" t="s">
        <v>1013</v>
      </c>
      <c r="H349" t="s">
        <v>1014</v>
      </c>
      <c r="I349" t="s">
        <v>1017</v>
      </c>
    </row>
    <row r="350" spans="1:9" x14ac:dyDescent="0.25">
      <c r="A350" t="s">
        <v>1010</v>
      </c>
      <c r="B350" t="s">
        <v>1011</v>
      </c>
      <c r="C350" s="29">
        <v>20</v>
      </c>
      <c r="D350" s="30">
        <v>22510</v>
      </c>
      <c r="E350" t="s">
        <v>1365</v>
      </c>
      <c r="F350" s="28">
        <v>10</v>
      </c>
      <c r="G350" t="s">
        <v>1013</v>
      </c>
      <c r="H350" t="s">
        <v>1014</v>
      </c>
      <c r="I350" t="s">
        <v>1017</v>
      </c>
    </row>
    <row r="351" spans="1:9" x14ac:dyDescent="0.25">
      <c r="A351" t="s">
        <v>1010</v>
      </c>
      <c r="B351" t="s">
        <v>1011</v>
      </c>
      <c r="C351" s="29">
        <v>20</v>
      </c>
      <c r="D351" s="30">
        <v>22910</v>
      </c>
      <c r="E351" t="s">
        <v>1366</v>
      </c>
      <c r="F351" s="28">
        <v>10</v>
      </c>
      <c r="G351" t="s">
        <v>1013</v>
      </c>
      <c r="H351" t="s">
        <v>1014</v>
      </c>
      <c r="I351" t="s">
        <v>1017</v>
      </c>
    </row>
    <row r="352" spans="1:9" x14ac:dyDescent="0.25">
      <c r="A352" t="s">
        <v>1010</v>
      </c>
      <c r="B352" t="s">
        <v>1011</v>
      </c>
      <c r="C352" s="29">
        <v>20</v>
      </c>
      <c r="D352" s="30">
        <v>23150</v>
      </c>
      <c r="E352" t="s">
        <v>1367</v>
      </c>
      <c r="F352" s="28">
        <v>10</v>
      </c>
      <c r="G352" t="s">
        <v>1013</v>
      </c>
      <c r="H352" t="s">
        <v>1014</v>
      </c>
      <c r="I352" t="s">
        <v>1017</v>
      </c>
    </row>
    <row r="353" spans="1:9" x14ac:dyDescent="0.25">
      <c r="A353" t="s">
        <v>1010</v>
      </c>
      <c r="B353" t="s">
        <v>1011</v>
      </c>
      <c r="C353" s="29">
        <v>20</v>
      </c>
      <c r="D353" s="30">
        <v>23152</v>
      </c>
      <c r="E353" t="s">
        <v>1368</v>
      </c>
      <c r="F353" s="28">
        <v>10</v>
      </c>
      <c r="G353" t="s">
        <v>1013</v>
      </c>
      <c r="H353" t="s">
        <v>1014</v>
      </c>
      <c r="I353" t="s">
        <v>1017</v>
      </c>
    </row>
    <row r="354" spans="1:9" x14ac:dyDescent="0.25">
      <c r="A354" t="s">
        <v>1010</v>
      </c>
      <c r="B354" t="s">
        <v>1011</v>
      </c>
      <c r="C354" s="29">
        <v>20</v>
      </c>
      <c r="D354" s="30">
        <v>23154</v>
      </c>
      <c r="E354" t="s">
        <v>1369</v>
      </c>
      <c r="F354" s="28">
        <v>10</v>
      </c>
      <c r="G354" t="s">
        <v>1013</v>
      </c>
      <c r="H354" t="s">
        <v>1014</v>
      </c>
      <c r="I354" t="s">
        <v>1017</v>
      </c>
    </row>
    <row r="355" spans="1:9" x14ac:dyDescent="0.25">
      <c r="A355" t="s">
        <v>1010</v>
      </c>
      <c r="B355" t="s">
        <v>1011</v>
      </c>
      <c r="C355" s="29">
        <v>20</v>
      </c>
      <c r="D355" s="30">
        <v>23156</v>
      </c>
      <c r="E355" t="s">
        <v>1370</v>
      </c>
      <c r="F355" s="28">
        <v>10</v>
      </c>
      <c r="G355" t="s">
        <v>1013</v>
      </c>
      <c r="H355" t="s">
        <v>1014</v>
      </c>
      <c r="I355" t="s">
        <v>1017</v>
      </c>
    </row>
    <row r="356" spans="1:9" x14ac:dyDescent="0.25">
      <c r="A356" t="s">
        <v>1010</v>
      </c>
      <c r="B356" t="s">
        <v>1011</v>
      </c>
      <c r="C356" s="29">
        <v>20</v>
      </c>
      <c r="D356" s="30">
        <v>23158</v>
      </c>
      <c r="E356" t="s">
        <v>1371</v>
      </c>
      <c r="F356" s="28">
        <v>10</v>
      </c>
      <c r="G356" t="s">
        <v>1013</v>
      </c>
      <c r="H356" t="s">
        <v>1014</v>
      </c>
      <c r="I356" t="s">
        <v>1017</v>
      </c>
    </row>
    <row r="357" spans="1:9" x14ac:dyDescent="0.25">
      <c r="A357" t="s">
        <v>1010</v>
      </c>
      <c r="B357" t="s">
        <v>1011</v>
      </c>
      <c r="C357" s="29">
        <v>20</v>
      </c>
      <c r="D357" s="30">
        <v>23160</v>
      </c>
      <c r="E357" t="s">
        <v>1372</v>
      </c>
      <c r="F357" s="28">
        <v>10</v>
      </c>
      <c r="G357" t="s">
        <v>1013</v>
      </c>
      <c r="H357" t="s">
        <v>1014</v>
      </c>
      <c r="I357" t="s">
        <v>1017</v>
      </c>
    </row>
    <row r="358" spans="1:9" x14ac:dyDescent="0.25">
      <c r="A358" t="s">
        <v>1010</v>
      </c>
      <c r="B358" t="s">
        <v>1011</v>
      </c>
      <c r="C358" s="29">
        <v>20</v>
      </c>
      <c r="D358" s="30">
        <v>23162</v>
      </c>
      <c r="E358" t="s">
        <v>1373</v>
      </c>
      <c r="F358" s="28">
        <v>10</v>
      </c>
      <c r="G358" t="s">
        <v>1013</v>
      </c>
      <c r="H358" t="s">
        <v>1014</v>
      </c>
      <c r="I358" t="s">
        <v>1017</v>
      </c>
    </row>
    <row r="359" spans="1:9" x14ac:dyDescent="0.25">
      <c r="A359" t="s">
        <v>1010</v>
      </c>
      <c r="B359" t="s">
        <v>1011</v>
      </c>
      <c r="C359" s="29">
        <v>20</v>
      </c>
      <c r="D359" s="30">
        <v>23164</v>
      </c>
      <c r="E359" t="s">
        <v>1374</v>
      </c>
      <c r="F359" s="28">
        <v>10</v>
      </c>
      <c r="G359" t="s">
        <v>1013</v>
      </c>
      <c r="H359" t="s">
        <v>1014</v>
      </c>
      <c r="I359" t="s">
        <v>1017</v>
      </c>
    </row>
    <row r="360" spans="1:9" x14ac:dyDescent="0.25">
      <c r="A360" t="s">
        <v>1010</v>
      </c>
      <c r="B360" t="s">
        <v>1011</v>
      </c>
      <c r="C360" s="29">
        <v>20</v>
      </c>
      <c r="D360" s="30">
        <v>23525</v>
      </c>
      <c r="E360" t="s">
        <v>1375</v>
      </c>
      <c r="F360" s="28">
        <v>10</v>
      </c>
      <c r="G360" t="s">
        <v>1013</v>
      </c>
      <c r="H360" t="s">
        <v>1014</v>
      </c>
      <c r="I360" t="s">
        <v>1017</v>
      </c>
    </row>
    <row r="361" spans="1:9" x14ac:dyDescent="0.25">
      <c r="A361" t="s">
        <v>1010</v>
      </c>
      <c r="B361" t="s">
        <v>1011</v>
      </c>
      <c r="C361" s="29">
        <v>20</v>
      </c>
      <c r="D361" s="30">
        <v>23527</v>
      </c>
      <c r="E361" t="s">
        <v>1376</v>
      </c>
      <c r="F361" s="28">
        <v>10</v>
      </c>
      <c r="G361" t="s">
        <v>1013</v>
      </c>
      <c r="H361" t="s">
        <v>1014</v>
      </c>
      <c r="I361" t="s">
        <v>1017</v>
      </c>
    </row>
    <row r="362" spans="1:9" x14ac:dyDescent="0.25">
      <c r="A362" t="s">
        <v>1010</v>
      </c>
      <c r="B362" t="s">
        <v>1011</v>
      </c>
      <c r="C362" s="29">
        <v>20</v>
      </c>
      <c r="D362" s="30">
        <v>23529</v>
      </c>
      <c r="E362" t="s">
        <v>1377</v>
      </c>
      <c r="F362" s="28">
        <v>10</v>
      </c>
      <c r="G362" t="s">
        <v>1013</v>
      </c>
      <c r="H362" t="s">
        <v>1014</v>
      </c>
      <c r="I362" t="s">
        <v>1017</v>
      </c>
    </row>
    <row r="363" spans="1:9" x14ac:dyDescent="0.25">
      <c r="A363" t="s">
        <v>1010</v>
      </c>
      <c r="B363" t="s">
        <v>1011</v>
      </c>
      <c r="C363" s="29">
        <v>20</v>
      </c>
      <c r="D363" s="30">
        <v>30025</v>
      </c>
      <c r="E363" t="s">
        <v>1378</v>
      </c>
      <c r="F363" s="28">
        <v>10</v>
      </c>
      <c r="G363" t="s">
        <v>1013</v>
      </c>
      <c r="H363" t="s">
        <v>1014</v>
      </c>
      <c r="I363" t="s">
        <v>1017</v>
      </c>
    </row>
    <row r="364" spans="1:9" x14ac:dyDescent="0.25">
      <c r="A364" t="s">
        <v>1010</v>
      </c>
      <c r="B364" t="s">
        <v>1011</v>
      </c>
      <c r="C364" s="29">
        <v>20</v>
      </c>
      <c r="D364" s="30">
        <v>30710</v>
      </c>
      <c r="E364" t="s">
        <v>1379</v>
      </c>
      <c r="F364" s="28">
        <v>10</v>
      </c>
      <c r="G364" t="s">
        <v>1013</v>
      </c>
      <c r="H364" t="s">
        <v>1014</v>
      </c>
      <c r="I364" t="s">
        <v>1017</v>
      </c>
    </row>
    <row r="365" spans="1:9" x14ac:dyDescent="0.25">
      <c r="A365" t="s">
        <v>1010</v>
      </c>
      <c r="B365" t="s">
        <v>1011</v>
      </c>
      <c r="C365" s="29">
        <v>20</v>
      </c>
      <c r="D365" s="30">
        <v>30940</v>
      </c>
      <c r="E365" t="s">
        <v>1380</v>
      </c>
      <c r="F365" s="28">
        <v>10</v>
      </c>
      <c r="G365" t="s">
        <v>1013</v>
      </c>
      <c r="H365" t="s">
        <v>1014</v>
      </c>
      <c r="I365" t="s">
        <v>1017</v>
      </c>
    </row>
    <row r="366" spans="1:9" x14ac:dyDescent="0.25">
      <c r="A366" t="s">
        <v>1010</v>
      </c>
      <c r="B366" t="s">
        <v>1011</v>
      </c>
      <c r="C366" s="29">
        <v>20</v>
      </c>
      <c r="D366" s="30">
        <v>30942</v>
      </c>
      <c r="E366" t="s">
        <v>1381</v>
      </c>
      <c r="F366" s="28">
        <v>10</v>
      </c>
      <c r="G366" t="s">
        <v>1013</v>
      </c>
      <c r="H366" t="s">
        <v>1014</v>
      </c>
      <c r="I366" t="s">
        <v>1017</v>
      </c>
    </row>
    <row r="367" spans="1:9" x14ac:dyDescent="0.25">
      <c r="A367" t="s">
        <v>1010</v>
      </c>
      <c r="B367" t="s">
        <v>1011</v>
      </c>
      <c r="C367" s="29">
        <v>20</v>
      </c>
      <c r="D367" s="30">
        <v>30944</v>
      </c>
      <c r="E367" t="s">
        <v>1382</v>
      </c>
      <c r="F367" s="28">
        <v>10</v>
      </c>
      <c r="G367" t="s">
        <v>1013</v>
      </c>
      <c r="H367" t="s">
        <v>1014</v>
      </c>
      <c r="I367" t="s">
        <v>1017</v>
      </c>
    </row>
    <row r="368" spans="1:9" x14ac:dyDescent="0.25">
      <c r="A368" t="s">
        <v>1010</v>
      </c>
      <c r="B368" t="s">
        <v>1011</v>
      </c>
      <c r="C368" s="29">
        <v>20</v>
      </c>
      <c r="D368" s="30">
        <v>30946</v>
      </c>
      <c r="E368" t="s">
        <v>1383</v>
      </c>
      <c r="F368" s="28">
        <v>10</v>
      </c>
      <c r="G368" t="s">
        <v>1013</v>
      </c>
      <c r="H368" t="s">
        <v>1014</v>
      </c>
      <c r="I368" t="s">
        <v>1017</v>
      </c>
    </row>
    <row r="369" spans="1:9" x14ac:dyDescent="0.25">
      <c r="A369" t="s">
        <v>1010</v>
      </c>
      <c r="B369" t="s">
        <v>1011</v>
      </c>
      <c r="C369" s="29">
        <v>20</v>
      </c>
      <c r="D369" s="30">
        <v>50010</v>
      </c>
      <c r="E369" t="s">
        <v>1384</v>
      </c>
      <c r="F369" s="28">
        <v>10</v>
      </c>
      <c r="G369" t="s">
        <v>1013</v>
      </c>
      <c r="H369" t="s">
        <v>1014</v>
      </c>
      <c r="I369" t="s">
        <v>1017</v>
      </c>
    </row>
    <row r="370" spans="1:9" x14ac:dyDescent="0.25">
      <c r="A370" t="s">
        <v>1010</v>
      </c>
      <c r="B370" t="s">
        <v>1011</v>
      </c>
      <c r="C370" s="29">
        <v>20</v>
      </c>
      <c r="D370" s="30">
        <v>50210</v>
      </c>
      <c r="E370" t="s">
        <v>1385</v>
      </c>
      <c r="F370" s="28">
        <v>10</v>
      </c>
      <c r="G370" t="s">
        <v>1013</v>
      </c>
      <c r="H370" t="s">
        <v>1014</v>
      </c>
      <c r="I370" t="s">
        <v>1017</v>
      </c>
    </row>
    <row r="371" spans="1:9" x14ac:dyDescent="0.25">
      <c r="A371" t="s">
        <v>1010</v>
      </c>
      <c r="B371" t="s">
        <v>1011</v>
      </c>
      <c r="C371" s="29">
        <v>20</v>
      </c>
      <c r="D371" s="30">
        <v>50410</v>
      </c>
      <c r="E371" t="s">
        <v>1386</v>
      </c>
      <c r="F371" s="28">
        <v>10</v>
      </c>
      <c r="G371" t="s">
        <v>1013</v>
      </c>
      <c r="H371" t="s">
        <v>1014</v>
      </c>
      <c r="I371" t="s">
        <v>1017</v>
      </c>
    </row>
    <row r="372" spans="1:9" x14ac:dyDescent="0.25">
      <c r="A372" t="s">
        <v>1010</v>
      </c>
      <c r="B372" t="s">
        <v>1011</v>
      </c>
      <c r="C372" s="29">
        <v>30</v>
      </c>
      <c r="D372" s="30">
        <v>10014</v>
      </c>
      <c r="E372" t="s">
        <v>1387</v>
      </c>
      <c r="F372" s="28">
        <v>10</v>
      </c>
      <c r="G372" t="s">
        <v>1013</v>
      </c>
      <c r="H372" t="s">
        <v>1014</v>
      </c>
      <c r="I372" t="s">
        <v>1017</v>
      </c>
    </row>
    <row r="373" spans="1:9" x14ac:dyDescent="0.25">
      <c r="A373" t="s">
        <v>1010</v>
      </c>
      <c r="B373" t="s">
        <v>1011</v>
      </c>
      <c r="C373" s="29">
        <v>30</v>
      </c>
      <c r="D373" s="30">
        <v>10064</v>
      </c>
      <c r="E373" t="s">
        <v>1388</v>
      </c>
      <c r="F373" s="28">
        <v>10</v>
      </c>
      <c r="G373" t="s">
        <v>1013</v>
      </c>
      <c r="H373" t="s">
        <v>1014</v>
      </c>
      <c r="I373" t="s">
        <v>1017</v>
      </c>
    </row>
    <row r="374" spans="1:9" x14ac:dyDescent="0.25">
      <c r="A374" t="s">
        <v>1010</v>
      </c>
      <c r="B374" t="s">
        <v>1011</v>
      </c>
      <c r="C374" s="29">
        <v>30</v>
      </c>
      <c r="D374" s="30">
        <v>10155</v>
      </c>
      <c r="E374" t="s">
        <v>1389</v>
      </c>
      <c r="F374" s="28">
        <v>10</v>
      </c>
      <c r="G374" t="s">
        <v>1013</v>
      </c>
      <c r="H374" t="s">
        <v>1014</v>
      </c>
      <c r="I374" t="s">
        <v>1017</v>
      </c>
    </row>
    <row r="375" spans="1:9" x14ac:dyDescent="0.25">
      <c r="A375" t="s">
        <v>1010</v>
      </c>
      <c r="B375" t="s">
        <v>1011</v>
      </c>
      <c r="C375" s="29">
        <v>30</v>
      </c>
      <c r="D375" s="30">
        <v>10157</v>
      </c>
      <c r="E375" t="s">
        <v>1390</v>
      </c>
      <c r="F375" s="28">
        <v>10</v>
      </c>
      <c r="G375" t="s">
        <v>1013</v>
      </c>
      <c r="H375" t="s">
        <v>1014</v>
      </c>
      <c r="I375" t="s">
        <v>1017</v>
      </c>
    </row>
    <row r="376" spans="1:9" x14ac:dyDescent="0.25">
      <c r="A376" t="s">
        <v>1010</v>
      </c>
      <c r="B376" t="s">
        <v>1011</v>
      </c>
      <c r="C376" s="29">
        <v>30</v>
      </c>
      <c r="D376" s="30">
        <v>10161</v>
      </c>
      <c r="E376" t="s">
        <v>1391</v>
      </c>
      <c r="F376" s="28">
        <v>10</v>
      </c>
      <c r="G376" t="s">
        <v>1013</v>
      </c>
      <c r="H376" t="s">
        <v>1014</v>
      </c>
      <c r="I376" t="s">
        <v>1017</v>
      </c>
    </row>
    <row r="377" spans="1:9" x14ac:dyDescent="0.25">
      <c r="A377" t="s">
        <v>1010</v>
      </c>
      <c r="B377" t="s">
        <v>1011</v>
      </c>
      <c r="C377" s="29">
        <v>30</v>
      </c>
      <c r="D377" s="30">
        <v>10162</v>
      </c>
      <c r="E377" t="s">
        <v>1392</v>
      </c>
      <c r="F377" s="28">
        <v>10</v>
      </c>
      <c r="G377" t="s">
        <v>1013</v>
      </c>
      <c r="H377" t="s">
        <v>1014</v>
      </c>
      <c r="I377" t="s">
        <v>1017</v>
      </c>
    </row>
    <row r="378" spans="1:9" x14ac:dyDescent="0.25">
      <c r="A378" t="s">
        <v>1010</v>
      </c>
      <c r="B378" t="s">
        <v>1011</v>
      </c>
      <c r="C378" s="29">
        <v>30</v>
      </c>
      <c r="D378" s="30">
        <v>10164</v>
      </c>
      <c r="E378" t="s">
        <v>1393</v>
      </c>
      <c r="F378" s="28">
        <v>10</v>
      </c>
      <c r="G378" t="s">
        <v>1013</v>
      </c>
      <c r="H378" t="s">
        <v>1014</v>
      </c>
      <c r="I378" t="s">
        <v>1017</v>
      </c>
    </row>
    <row r="379" spans="1:9" x14ac:dyDescent="0.25">
      <c r="A379" t="s">
        <v>1010</v>
      </c>
      <c r="B379" t="s">
        <v>1011</v>
      </c>
      <c r="C379" s="29">
        <v>30</v>
      </c>
      <c r="D379" s="30">
        <v>10165</v>
      </c>
      <c r="E379" t="s">
        <v>1394</v>
      </c>
      <c r="F379" s="28">
        <v>10</v>
      </c>
      <c r="G379" t="s">
        <v>1013</v>
      </c>
      <c r="H379" t="s">
        <v>1014</v>
      </c>
      <c r="I379" t="s">
        <v>1017</v>
      </c>
    </row>
    <row r="380" spans="1:9" x14ac:dyDescent="0.25">
      <c r="A380" t="s">
        <v>1010</v>
      </c>
      <c r="B380" t="s">
        <v>1011</v>
      </c>
      <c r="C380" s="29">
        <v>30</v>
      </c>
      <c r="D380" s="30">
        <v>10173</v>
      </c>
      <c r="E380" t="s">
        <v>1395</v>
      </c>
      <c r="F380" s="28">
        <v>10</v>
      </c>
      <c r="G380" t="s">
        <v>1013</v>
      </c>
      <c r="H380" t="s">
        <v>1014</v>
      </c>
      <c r="I380" t="s">
        <v>1017</v>
      </c>
    </row>
    <row r="381" spans="1:9" x14ac:dyDescent="0.25">
      <c r="A381" t="s">
        <v>1010</v>
      </c>
      <c r="B381" t="s">
        <v>1011</v>
      </c>
      <c r="C381" s="29">
        <v>30</v>
      </c>
      <c r="D381" s="30">
        <v>10175</v>
      </c>
      <c r="E381" t="s">
        <v>1396</v>
      </c>
      <c r="F381" s="28">
        <v>10</v>
      </c>
      <c r="G381" t="s">
        <v>1013</v>
      </c>
      <c r="H381" t="s">
        <v>1014</v>
      </c>
      <c r="I381" t="s">
        <v>1017</v>
      </c>
    </row>
    <row r="382" spans="1:9" x14ac:dyDescent="0.25">
      <c r="A382" t="s">
        <v>1010</v>
      </c>
      <c r="B382" t="s">
        <v>1011</v>
      </c>
      <c r="C382" s="29">
        <v>30</v>
      </c>
      <c r="D382" s="30">
        <v>10177</v>
      </c>
      <c r="E382" t="s">
        <v>1397</v>
      </c>
      <c r="F382" s="28">
        <v>10</v>
      </c>
      <c r="G382" t="s">
        <v>1013</v>
      </c>
      <c r="H382" t="s">
        <v>1014</v>
      </c>
      <c r="I382" t="s">
        <v>1017</v>
      </c>
    </row>
    <row r="383" spans="1:9" x14ac:dyDescent="0.25">
      <c r="A383" t="s">
        <v>1010</v>
      </c>
      <c r="B383" t="s">
        <v>1011</v>
      </c>
      <c r="C383" s="29">
        <v>30</v>
      </c>
      <c r="D383" s="30">
        <v>10179</v>
      </c>
      <c r="E383" t="s">
        <v>1398</v>
      </c>
      <c r="F383" s="28">
        <v>10</v>
      </c>
      <c r="G383" t="s">
        <v>1013</v>
      </c>
      <c r="H383" t="s">
        <v>1014</v>
      </c>
      <c r="I383" t="s">
        <v>1017</v>
      </c>
    </row>
    <row r="384" spans="1:9" x14ac:dyDescent="0.25">
      <c r="A384" t="s">
        <v>1010</v>
      </c>
      <c r="B384" t="s">
        <v>1011</v>
      </c>
      <c r="C384" s="29">
        <v>30</v>
      </c>
      <c r="D384" s="30">
        <v>10180</v>
      </c>
      <c r="E384" t="s">
        <v>1399</v>
      </c>
      <c r="F384" s="28">
        <v>10</v>
      </c>
      <c r="G384" t="s">
        <v>1013</v>
      </c>
      <c r="H384" t="s">
        <v>1014</v>
      </c>
      <c r="I384" t="s">
        <v>1017</v>
      </c>
    </row>
    <row r="385" spans="1:9" x14ac:dyDescent="0.25">
      <c r="A385" t="s">
        <v>1010</v>
      </c>
      <c r="B385" t="s">
        <v>1011</v>
      </c>
      <c r="C385" s="29">
        <v>30</v>
      </c>
      <c r="D385" s="30">
        <v>10181</v>
      </c>
      <c r="E385" t="s">
        <v>1400</v>
      </c>
      <c r="F385" s="28">
        <v>10</v>
      </c>
      <c r="G385" t="s">
        <v>1013</v>
      </c>
      <c r="H385" t="s">
        <v>1014</v>
      </c>
      <c r="I385" t="s">
        <v>1017</v>
      </c>
    </row>
    <row r="386" spans="1:9" x14ac:dyDescent="0.25">
      <c r="A386" t="s">
        <v>1010</v>
      </c>
      <c r="B386" t="s">
        <v>1011</v>
      </c>
      <c r="C386" s="29">
        <v>30</v>
      </c>
      <c r="D386" s="30">
        <v>10182</v>
      </c>
      <c r="E386" t="s">
        <v>1401</v>
      </c>
      <c r="F386" s="28">
        <v>10</v>
      </c>
      <c r="G386" t="s">
        <v>1013</v>
      </c>
      <c r="H386" t="s">
        <v>1014</v>
      </c>
      <c r="I386" t="s">
        <v>1017</v>
      </c>
    </row>
    <row r="387" spans="1:9" x14ac:dyDescent="0.25">
      <c r="A387" t="s">
        <v>1010</v>
      </c>
      <c r="B387" t="s">
        <v>1011</v>
      </c>
      <c r="C387" s="29">
        <v>30</v>
      </c>
      <c r="D387" s="30">
        <v>10185</v>
      </c>
      <c r="E387" t="s">
        <v>1402</v>
      </c>
      <c r="F387" s="28">
        <v>10</v>
      </c>
      <c r="G387" t="s">
        <v>1013</v>
      </c>
      <c r="H387" t="s">
        <v>1014</v>
      </c>
      <c r="I387" t="s">
        <v>1017</v>
      </c>
    </row>
    <row r="388" spans="1:9" x14ac:dyDescent="0.25">
      <c r="A388" t="s">
        <v>1010</v>
      </c>
      <c r="B388" t="s">
        <v>1011</v>
      </c>
      <c r="C388" s="29">
        <v>30</v>
      </c>
      <c r="D388" s="30">
        <v>10187</v>
      </c>
      <c r="E388" t="s">
        <v>1403</v>
      </c>
      <c r="F388" s="28">
        <v>10</v>
      </c>
      <c r="G388" t="s">
        <v>1013</v>
      </c>
      <c r="H388" t="s">
        <v>1014</v>
      </c>
      <c r="I388" t="s">
        <v>1017</v>
      </c>
    </row>
    <row r="389" spans="1:9" x14ac:dyDescent="0.25">
      <c r="A389" t="s">
        <v>1010</v>
      </c>
      <c r="B389" t="s">
        <v>1011</v>
      </c>
      <c r="C389" s="29">
        <v>30</v>
      </c>
      <c r="D389" s="30">
        <v>10189</v>
      </c>
      <c r="E389" t="s">
        <v>1404</v>
      </c>
      <c r="F389" s="28">
        <v>10</v>
      </c>
      <c r="G389" t="s">
        <v>1013</v>
      </c>
      <c r="H389" t="s">
        <v>1014</v>
      </c>
      <c r="I389" t="s">
        <v>1017</v>
      </c>
    </row>
    <row r="390" spans="1:9" x14ac:dyDescent="0.25">
      <c r="A390" t="s">
        <v>1010</v>
      </c>
      <c r="B390" t="s">
        <v>1011</v>
      </c>
      <c r="C390" s="29">
        <v>30</v>
      </c>
      <c r="D390" s="30">
        <v>10191</v>
      </c>
      <c r="E390" t="s">
        <v>1405</v>
      </c>
      <c r="F390" s="28">
        <v>10</v>
      </c>
      <c r="G390" t="s">
        <v>1013</v>
      </c>
      <c r="H390" t="s">
        <v>1014</v>
      </c>
      <c r="I390" t="s">
        <v>1017</v>
      </c>
    </row>
    <row r="391" spans="1:9" x14ac:dyDescent="0.25">
      <c r="A391" t="s">
        <v>1010</v>
      </c>
      <c r="B391" t="s">
        <v>1011</v>
      </c>
      <c r="C391" s="29">
        <v>30</v>
      </c>
      <c r="D391" s="30">
        <v>10193</v>
      </c>
      <c r="E391" t="s">
        <v>1406</v>
      </c>
      <c r="F391" s="28">
        <v>10</v>
      </c>
      <c r="G391" t="s">
        <v>1013</v>
      </c>
      <c r="H391" t="s">
        <v>1014</v>
      </c>
      <c r="I391" t="s">
        <v>1017</v>
      </c>
    </row>
    <row r="392" spans="1:9" x14ac:dyDescent="0.25">
      <c r="A392" t="s">
        <v>1010</v>
      </c>
      <c r="B392" t="s">
        <v>1011</v>
      </c>
      <c r="C392" s="29">
        <v>30</v>
      </c>
      <c r="D392" s="30">
        <v>10203</v>
      </c>
      <c r="E392" t="s">
        <v>1407</v>
      </c>
      <c r="F392" s="28">
        <v>10</v>
      </c>
      <c r="G392" t="s">
        <v>1013</v>
      </c>
      <c r="H392" t="s">
        <v>1014</v>
      </c>
      <c r="I392" t="s">
        <v>1017</v>
      </c>
    </row>
    <row r="393" spans="1:9" x14ac:dyDescent="0.25">
      <c r="A393" t="s">
        <v>1010</v>
      </c>
      <c r="B393" t="s">
        <v>1011</v>
      </c>
      <c r="C393" s="29">
        <v>30</v>
      </c>
      <c r="D393" s="30">
        <v>10830</v>
      </c>
      <c r="E393" t="s">
        <v>1408</v>
      </c>
      <c r="F393" s="28">
        <v>10</v>
      </c>
      <c r="G393" t="s">
        <v>1013</v>
      </c>
      <c r="H393" t="s">
        <v>1014</v>
      </c>
      <c r="I393" t="s">
        <v>1017</v>
      </c>
    </row>
    <row r="394" spans="1:9" x14ac:dyDescent="0.25">
      <c r="A394" t="s">
        <v>1010</v>
      </c>
      <c r="B394" t="s">
        <v>1011</v>
      </c>
      <c r="C394" s="29">
        <v>30</v>
      </c>
      <c r="D394" s="30">
        <v>10832</v>
      </c>
      <c r="E394" t="s">
        <v>1409</v>
      </c>
      <c r="F394" s="28">
        <v>10</v>
      </c>
      <c r="G394" t="s">
        <v>1013</v>
      </c>
      <c r="H394" t="s">
        <v>1014</v>
      </c>
      <c r="I394" t="s">
        <v>1017</v>
      </c>
    </row>
    <row r="395" spans="1:9" x14ac:dyDescent="0.25">
      <c r="A395" t="s">
        <v>1010</v>
      </c>
      <c r="B395" t="s">
        <v>1011</v>
      </c>
      <c r="C395" s="29">
        <v>30</v>
      </c>
      <c r="D395" s="30">
        <v>10833</v>
      </c>
      <c r="E395" t="s">
        <v>1410</v>
      </c>
      <c r="F395" s="28">
        <v>10</v>
      </c>
      <c r="G395" t="s">
        <v>1013</v>
      </c>
      <c r="H395" t="s">
        <v>1014</v>
      </c>
      <c r="I395" t="s">
        <v>1017</v>
      </c>
    </row>
    <row r="396" spans="1:9" x14ac:dyDescent="0.25">
      <c r="A396" t="s">
        <v>1010</v>
      </c>
      <c r="B396" t="s">
        <v>1011</v>
      </c>
      <c r="C396" s="29">
        <v>30</v>
      </c>
      <c r="D396" s="30">
        <v>10834</v>
      </c>
      <c r="E396" t="s">
        <v>1411</v>
      </c>
      <c r="F396" s="28">
        <v>10</v>
      </c>
      <c r="G396" t="s">
        <v>1013</v>
      </c>
      <c r="H396" t="s">
        <v>1014</v>
      </c>
      <c r="I396" t="s">
        <v>1017</v>
      </c>
    </row>
    <row r="397" spans="1:9" x14ac:dyDescent="0.25">
      <c r="A397" t="s">
        <v>1010</v>
      </c>
      <c r="B397" t="s">
        <v>1011</v>
      </c>
      <c r="C397" s="29">
        <v>30</v>
      </c>
      <c r="D397" s="30">
        <v>11016</v>
      </c>
      <c r="E397" t="s">
        <v>1412</v>
      </c>
      <c r="F397" s="28">
        <v>10</v>
      </c>
      <c r="G397" t="s">
        <v>1013</v>
      </c>
      <c r="H397" t="s">
        <v>1014</v>
      </c>
      <c r="I397" t="s">
        <v>1017</v>
      </c>
    </row>
    <row r="398" spans="1:9" x14ac:dyDescent="0.25">
      <c r="A398" t="s">
        <v>1010</v>
      </c>
      <c r="B398" t="s">
        <v>1011</v>
      </c>
      <c r="C398" s="29">
        <v>30</v>
      </c>
      <c r="D398" s="30">
        <v>11017</v>
      </c>
      <c r="E398" t="s">
        <v>1413</v>
      </c>
      <c r="F398" s="28">
        <v>10</v>
      </c>
      <c r="G398" t="s">
        <v>1013</v>
      </c>
      <c r="H398" t="s">
        <v>1014</v>
      </c>
      <c r="I398" t="s">
        <v>1017</v>
      </c>
    </row>
    <row r="399" spans="1:9" x14ac:dyDescent="0.25">
      <c r="A399" t="s">
        <v>1010</v>
      </c>
      <c r="B399" t="s">
        <v>1011</v>
      </c>
      <c r="C399" s="29">
        <v>30</v>
      </c>
      <c r="D399" s="30">
        <v>11018</v>
      </c>
      <c r="E399" t="s">
        <v>1414</v>
      </c>
      <c r="F399" s="28">
        <v>10</v>
      </c>
      <c r="G399" t="s">
        <v>1013</v>
      </c>
      <c r="H399" t="s">
        <v>1014</v>
      </c>
      <c r="I399" t="s">
        <v>1017</v>
      </c>
    </row>
    <row r="400" spans="1:9" x14ac:dyDescent="0.25">
      <c r="A400" t="s">
        <v>1010</v>
      </c>
      <c r="B400" t="s">
        <v>1011</v>
      </c>
      <c r="C400" s="29">
        <v>30</v>
      </c>
      <c r="D400" s="30">
        <v>11116</v>
      </c>
      <c r="E400" t="s">
        <v>1415</v>
      </c>
      <c r="F400" s="28">
        <v>10</v>
      </c>
      <c r="G400" t="s">
        <v>1013</v>
      </c>
      <c r="H400" t="s">
        <v>1014</v>
      </c>
      <c r="I400" t="s">
        <v>1017</v>
      </c>
    </row>
    <row r="401" spans="1:9" x14ac:dyDescent="0.25">
      <c r="A401" t="s">
        <v>1010</v>
      </c>
      <c r="B401" t="s">
        <v>1011</v>
      </c>
      <c r="C401" s="29">
        <v>30</v>
      </c>
      <c r="D401" s="30">
        <v>11118</v>
      </c>
      <c r="E401" t="s">
        <v>1416</v>
      </c>
      <c r="F401" s="28">
        <v>10</v>
      </c>
      <c r="G401" t="s">
        <v>1013</v>
      </c>
      <c r="H401" t="s">
        <v>1014</v>
      </c>
      <c r="I401" t="s">
        <v>1017</v>
      </c>
    </row>
    <row r="402" spans="1:9" x14ac:dyDescent="0.25">
      <c r="A402" t="s">
        <v>1010</v>
      </c>
      <c r="B402" t="s">
        <v>1011</v>
      </c>
      <c r="C402" s="29">
        <v>30</v>
      </c>
      <c r="D402" s="30">
        <v>11215</v>
      </c>
      <c r="E402" t="s">
        <v>1417</v>
      </c>
      <c r="F402" s="28">
        <v>10</v>
      </c>
      <c r="G402" t="s">
        <v>1013</v>
      </c>
      <c r="H402" t="s">
        <v>1014</v>
      </c>
      <c r="I402" t="s">
        <v>1017</v>
      </c>
    </row>
    <row r="403" spans="1:9" x14ac:dyDescent="0.25">
      <c r="A403" t="s">
        <v>1010</v>
      </c>
      <c r="B403" t="s">
        <v>1011</v>
      </c>
      <c r="C403" s="29">
        <v>30</v>
      </c>
      <c r="D403" s="30">
        <v>14036</v>
      </c>
      <c r="E403" t="s">
        <v>1418</v>
      </c>
      <c r="F403" s="28">
        <v>10</v>
      </c>
      <c r="G403" t="s">
        <v>1013</v>
      </c>
      <c r="H403" t="s">
        <v>1014</v>
      </c>
      <c r="I403" t="s">
        <v>1017</v>
      </c>
    </row>
    <row r="404" spans="1:9" x14ac:dyDescent="0.25">
      <c r="A404" t="s">
        <v>1010</v>
      </c>
      <c r="B404" t="s">
        <v>1011</v>
      </c>
      <c r="C404" s="29">
        <v>30</v>
      </c>
      <c r="D404" s="30">
        <v>14535</v>
      </c>
      <c r="E404" t="s">
        <v>1419</v>
      </c>
      <c r="F404" s="28">
        <v>10</v>
      </c>
      <c r="G404" t="s">
        <v>1013</v>
      </c>
      <c r="H404" t="s">
        <v>1014</v>
      </c>
      <c r="I404" t="s">
        <v>1017</v>
      </c>
    </row>
    <row r="405" spans="1:9" x14ac:dyDescent="0.25">
      <c r="A405" t="s">
        <v>1010</v>
      </c>
      <c r="B405" t="s">
        <v>1011</v>
      </c>
      <c r="C405" s="29">
        <v>30</v>
      </c>
      <c r="D405" s="30">
        <v>14745</v>
      </c>
      <c r="E405" t="s">
        <v>1420</v>
      </c>
      <c r="F405" s="28">
        <v>10</v>
      </c>
      <c r="G405" t="s">
        <v>1013</v>
      </c>
      <c r="H405" t="s">
        <v>1014</v>
      </c>
      <c r="I405" t="s">
        <v>1017</v>
      </c>
    </row>
    <row r="406" spans="1:9" x14ac:dyDescent="0.25">
      <c r="A406" t="s">
        <v>1010</v>
      </c>
      <c r="B406" t="s">
        <v>1011</v>
      </c>
      <c r="C406" s="29">
        <v>30</v>
      </c>
      <c r="D406" s="30">
        <v>14746</v>
      </c>
      <c r="E406" t="s">
        <v>1421</v>
      </c>
      <c r="F406" s="28">
        <v>10</v>
      </c>
      <c r="G406" t="s">
        <v>1013</v>
      </c>
      <c r="H406" t="s">
        <v>1014</v>
      </c>
      <c r="I406" t="s">
        <v>1017</v>
      </c>
    </row>
    <row r="407" spans="1:9" x14ac:dyDescent="0.25">
      <c r="A407" t="s">
        <v>1010</v>
      </c>
      <c r="B407" t="s">
        <v>1011</v>
      </c>
      <c r="C407" s="29">
        <v>30</v>
      </c>
      <c r="D407" s="30">
        <v>14747</v>
      </c>
      <c r="E407" t="s">
        <v>1422</v>
      </c>
      <c r="F407" s="28">
        <v>10</v>
      </c>
      <c r="G407" t="s">
        <v>1013</v>
      </c>
      <c r="H407" t="s">
        <v>1014</v>
      </c>
      <c r="I407" t="s">
        <v>1017</v>
      </c>
    </row>
    <row r="408" spans="1:9" x14ac:dyDescent="0.25">
      <c r="A408" t="s">
        <v>1010</v>
      </c>
      <c r="B408" t="s">
        <v>1011</v>
      </c>
      <c r="C408" s="29">
        <v>30</v>
      </c>
      <c r="D408" s="30">
        <v>14748</v>
      </c>
      <c r="E408" t="s">
        <v>1423</v>
      </c>
      <c r="F408" s="28">
        <v>10</v>
      </c>
      <c r="G408" t="s">
        <v>1013</v>
      </c>
      <c r="H408" t="s">
        <v>1014</v>
      </c>
      <c r="I408" t="s">
        <v>1017</v>
      </c>
    </row>
    <row r="409" spans="1:9" x14ac:dyDescent="0.25">
      <c r="A409" t="s">
        <v>1010</v>
      </c>
      <c r="B409" t="s">
        <v>1011</v>
      </c>
      <c r="C409" s="29">
        <v>30</v>
      </c>
      <c r="D409" s="30">
        <v>14749</v>
      </c>
      <c r="E409" t="s">
        <v>1424</v>
      </c>
      <c r="F409" s="28">
        <v>10</v>
      </c>
      <c r="G409" t="s">
        <v>1013</v>
      </c>
      <c r="H409" t="s">
        <v>1014</v>
      </c>
      <c r="I409" t="s">
        <v>1017</v>
      </c>
    </row>
    <row r="410" spans="1:9" x14ac:dyDescent="0.25">
      <c r="A410" t="s">
        <v>1010</v>
      </c>
      <c r="B410" t="s">
        <v>1011</v>
      </c>
      <c r="C410" s="29">
        <v>30</v>
      </c>
      <c r="D410" s="30">
        <v>14975</v>
      </c>
      <c r="E410" t="s">
        <v>1425</v>
      </c>
      <c r="F410" s="28">
        <v>10</v>
      </c>
      <c r="G410" t="s">
        <v>1013</v>
      </c>
      <c r="H410" t="s">
        <v>1014</v>
      </c>
      <c r="I410" t="s">
        <v>1017</v>
      </c>
    </row>
    <row r="411" spans="1:9" x14ac:dyDescent="0.25">
      <c r="A411" t="s">
        <v>1010</v>
      </c>
      <c r="B411" t="s">
        <v>1011</v>
      </c>
      <c r="C411" s="29">
        <v>30</v>
      </c>
      <c r="D411" s="30">
        <v>14976</v>
      </c>
      <c r="E411" t="s">
        <v>1426</v>
      </c>
      <c r="F411" s="28">
        <v>10</v>
      </c>
      <c r="G411" t="s">
        <v>1013</v>
      </c>
      <c r="H411" t="s">
        <v>1014</v>
      </c>
      <c r="I411" t="s">
        <v>1017</v>
      </c>
    </row>
    <row r="412" spans="1:9" x14ac:dyDescent="0.25">
      <c r="A412" t="s">
        <v>1010</v>
      </c>
      <c r="B412" t="s">
        <v>1011</v>
      </c>
      <c r="C412" s="29">
        <v>30</v>
      </c>
      <c r="D412" s="30">
        <v>14977</v>
      </c>
      <c r="E412" t="s">
        <v>1427</v>
      </c>
      <c r="F412" s="28">
        <v>10</v>
      </c>
      <c r="G412" t="s">
        <v>1013</v>
      </c>
      <c r="H412" t="s">
        <v>1014</v>
      </c>
      <c r="I412" t="s">
        <v>1017</v>
      </c>
    </row>
    <row r="413" spans="1:9" x14ac:dyDescent="0.25">
      <c r="A413" t="s">
        <v>1010</v>
      </c>
      <c r="B413" t="s">
        <v>1011</v>
      </c>
      <c r="C413" s="29">
        <v>30</v>
      </c>
      <c r="D413" s="30">
        <v>14980</v>
      </c>
      <c r="E413" t="s">
        <v>1428</v>
      </c>
      <c r="F413" s="28">
        <v>10</v>
      </c>
      <c r="G413" t="s">
        <v>1013</v>
      </c>
      <c r="H413" t="s">
        <v>1014</v>
      </c>
      <c r="I413" t="s">
        <v>1017</v>
      </c>
    </row>
    <row r="414" spans="1:9" x14ac:dyDescent="0.25">
      <c r="A414" t="s">
        <v>1010</v>
      </c>
      <c r="B414" t="s">
        <v>1011</v>
      </c>
      <c r="C414" s="29">
        <v>30</v>
      </c>
      <c r="D414" s="30">
        <v>15215</v>
      </c>
      <c r="E414" t="s">
        <v>1429</v>
      </c>
      <c r="F414" s="28">
        <v>10</v>
      </c>
      <c r="G414" t="s">
        <v>1013</v>
      </c>
      <c r="H414" t="s">
        <v>1014</v>
      </c>
      <c r="I414" t="s">
        <v>1017</v>
      </c>
    </row>
    <row r="415" spans="1:9" x14ac:dyDescent="0.25">
      <c r="A415" t="s">
        <v>1010</v>
      </c>
      <c r="B415" t="s">
        <v>1011</v>
      </c>
      <c r="C415" s="29">
        <v>30</v>
      </c>
      <c r="D415" s="30">
        <v>15315</v>
      </c>
      <c r="E415" t="s">
        <v>1430</v>
      </c>
      <c r="F415" s="28">
        <v>10</v>
      </c>
      <c r="G415" t="s">
        <v>1013</v>
      </c>
      <c r="H415" t="s">
        <v>1014</v>
      </c>
      <c r="I415" t="s">
        <v>1017</v>
      </c>
    </row>
    <row r="416" spans="1:9" x14ac:dyDescent="0.25">
      <c r="A416" t="s">
        <v>1010</v>
      </c>
      <c r="B416" t="s">
        <v>1011</v>
      </c>
      <c r="C416" s="29">
        <v>30</v>
      </c>
      <c r="D416" s="30">
        <v>15460</v>
      </c>
      <c r="E416" t="s">
        <v>1431</v>
      </c>
      <c r="F416" s="28">
        <v>10</v>
      </c>
      <c r="G416" t="s">
        <v>1013</v>
      </c>
      <c r="H416" t="s">
        <v>1014</v>
      </c>
      <c r="I416" t="s">
        <v>1017</v>
      </c>
    </row>
    <row r="417" spans="1:9" x14ac:dyDescent="0.25">
      <c r="A417" t="s">
        <v>1010</v>
      </c>
      <c r="B417" t="s">
        <v>1011</v>
      </c>
      <c r="C417" s="29">
        <v>30</v>
      </c>
      <c r="D417" s="30">
        <v>15462</v>
      </c>
      <c r="E417" t="s">
        <v>1432</v>
      </c>
      <c r="F417" s="28">
        <v>10</v>
      </c>
      <c r="G417" t="s">
        <v>1013</v>
      </c>
      <c r="H417" t="s">
        <v>1014</v>
      </c>
      <c r="I417" t="s">
        <v>1017</v>
      </c>
    </row>
    <row r="418" spans="1:9" x14ac:dyDescent="0.25">
      <c r="A418" t="s">
        <v>1010</v>
      </c>
      <c r="B418" t="s">
        <v>1011</v>
      </c>
      <c r="C418" s="29">
        <v>30</v>
      </c>
      <c r="D418" s="30">
        <v>15464</v>
      </c>
      <c r="E418" t="s">
        <v>1433</v>
      </c>
      <c r="F418" s="28">
        <v>10</v>
      </c>
      <c r="G418" t="s">
        <v>1013</v>
      </c>
      <c r="H418" t="s">
        <v>1014</v>
      </c>
      <c r="I418" t="s">
        <v>1017</v>
      </c>
    </row>
    <row r="419" spans="1:9" x14ac:dyDescent="0.25">
      <c r="A419" t="s">
        <v>1010</v>
      </c>
      <c r="B419" t="s">
        <v>1011</v>
      </c>
      <c r="C419" s="29">
        <v>30</v>
      </c>
      <c r="D419" s="30">
        <v>15466</v>
      </c>
      <c r="E419" t="s">
        <v>1434</v>
      </c>
      <c r="F419" s="28">
        <v>10</v>
      </c>
      <c r="G419" t="s">
        <v>1013</v>
      </c>
      <c r="H419" t="s">
        <v>1014</v>
      </c>
      <c r="I419" t="s">
        <v>1017</v>
      </c>
    </row>
    <row r="420" spans="1:9" x14ac:dyDescent="0.25">
      <c r="A420" t="s">
        <v>1010</v>
      </c>
      <c r="B420" t="s">
        <v>1011</v>
      </c>
      <c r="C420" s="29">
        <v>30</v>
      </c>
      <c r="D420" s="30">
        <v>15468</v>
      </c>
      <c r="E420" t="s">
        <v>1435</v>
      </c>
      <c r="F420" s="28">
        <v>10</v>
      </c>
      <c r="G420" t="s">
        <v>1013</v>
      </c>
      <c r="H420" t="s">
        <v>1014</v>
      </c>
      <c r="I420" t="s">
        <v>1017</v>
      </c>
    </row>
    <row r="421" spans="1:9" x14ac:dyDescent="0.25">
      <c r="A421" t="s">
        <v>1010</v>
      </c>
      <c r="B421" t="s">
        <v>1011</v>
      </c>
      <c r="C421" s="29">
        <v>30</v>
      </c>
      <c r="D421" s="30">
        <v>15469</v>
      </c>
      <c r="E421" t="s">
        <v>1436</v>
      </c>
      <c r="F421" s="28">
        <v>10</v>
      </c>
      <c r="G421" t="s">
        <v>1013</v>
      </c>
      <c r="H421" t="s">
        <v>1014</v>
      </c>
      <c r="I421" t="s">
        <v>1017</v>
      </c>
    </row>
    <row r="422" spans="1:9" x14ac:dyDescent="0.25">
      <c r="A422" t="s">
        <v>1010</v>
      </c>
      <c r="B422" t="s">
        <v>1011</v>
      </c>
      <c r="C422" s="29">
        <v>30</v>
      </c>
      <c r="D422" s="30">
        <v>15470</v>
      </c>
      <c r="E422" t="s">
        <v>1437</v>
      </c>
      <c r="F422" s="28">
        <v>10</v>
      </c>
      <c r="G422" t="s">
        <v>1013</v>
      </c>
      <c r="H422" t="s">
        <v>1014</v>
      </c>
      <c r="I422" t="s">
        <v>1017</v>
      </c>
    </row>
    <row r="423" spans="1:9" x14ac:dyDescent="0.25">
      <c r="A423" t="s">
        <v>1010</v>
      </c>
      <c r="B423" t="s">
        <v>1011</v>
      </c>
      <c r="C423" s="29">
        <v>30</v>
      </c>
      <c r="D423" s="30">
        <v>15471</v>
      </c>
      <c r="E423" t="s">
        <v>1438</v>
      </c>
      <c r="F423" s="28">
        <v>10</v>
      </c>
      <c r="G423" t="s">
        <v>1013</v>
      </c>
      <c r="H423" t="s">
        <v>1014</v>
      </c>
      <c r="I423" t="s">
        <v>1017</v>
      </c>
    </row>
    <row r="424" spans="1:9" x14ac:dyDescent="0.25">
      <c r="A424" t="s">
        <v>1010</v>
      </c>
      <c r="B424" t="s">
        <v>1011</v>
      </c>
      <c r="C424" s="29">
        <v>30</v>
      </c>
      <c r="D424" s="30">
        <v>15472</v>
      </c>
      <c r="E424" t="s">
        <v>1439</v>
      </c>
      <c r="F424" s="28">
        <v>10</v>
      </c>
      <c r="G424" t="s">
        <v>1013</v>
      </c>
      <c r="H424" t="s">
        <v>1014</v>
      </c>
      <c r="I424" t="s">
        <v>1017</v>
      </c>
    </row>
    <row r="425" spans="1:9" x14ac:dyDescent="0.25">
      <c r="A425" t="s">
        <v>1010</v>
      </c>
      <c r="B425" t="s">
        <v>1011</v>
      </c>
      <c r="C425" s="29">
        <v>30</v>
      </c>
      <c r="D425" s="30">
        <v>15474</v>
      </c>
      <c r="E425" t="s">
        <v>1440</v>
      </c>
      <c r="F425" s="28">
        <v>10</v>
      </c>
      <c r="G425" t="s">
        <v>1013</v>
      </c>
      <c r="H425" t="s">
        <v>1014</v>
      </c>
      <c r="I425" t="s">
        <v>1017</v>
      </c>
    </row>
    <row r="426" spans="1:9" x14ac:dyDescent="0.25">
      <c r="A426" t="s">
        <v>1010</v>
      </c>
      <c r="B426" t="s">
        <v>1011</v>
      </c>
      <c r="C426" s="29">
        <v>30</v>
      </c>
      <c r="D426" s="30">
        <v>15725</v>
      </c>
      <c r="E426" t="s">
        <v>1441</v>
      </c>
      <c r="F426" s="28">
        <v>10</v>
      </c>
      <c r="G426" t="s">
        <v>1013</v>
      </c>
      <c r="H426" t="s">
        <v>1014</v>
      </c>
      <c r="I426" t="s">
        <v>1017</v>
      </c>
    </row>
    <row r="427" spans="1:9" x14ac:dyDescent="0.25">
      <c r="A427" t="s">
        <v>1010</v>
      </c>
      <c r="B427" t="s">
        <v>1011</v>
      </c>
      <c r="C427" s="29">
        <v>30</v>
      </c>
      <c r="D427" s="30">
        <v>15727</v>
      </c>
      <c r="E427" t="s">
        <v>1442</v>
      </c>
      <c r="F427" s="28">
        <v>10</v>
      </c>
      <c r="G427" t="s">
        <v>1013</v>
      </c>
      <c r="H427" t="s">
        <v>1014</v>
      </c>
      <c r="I427" t="s">
        <v>1017</v>
      </c>
    </row>
    <row r="428" spans="1:9" x14ac:dyDescent="0.25">
      <c r="A428" t="s">
        <v>1010</v>
      </c>
      <c r="B428" t="s">
        <v>1011</v>
      </c>
      <c r="C428" s="29">
        <v>30</v>
      </c>
      <c r="D428" s="30">
        <v>15980</v>
      </c>
      <c r="E428" t="s">
        <v>1443</v>
      </c>
      <c r="F428" s="28">
        <v>10</v>
      </c>
      <c r="G428" t="s">
        <v>1013</v>
      </c>
      <c r="H428" t="s">
        <v>1014</v>
      </c>
      <c r="I428" t="s">
        <v>1017</v>
      </c>
    </row>
    <row r="429" spans="1:9" x14ac:dyDescent="0.25">
      <c r="A429" t="s">
        <v>1010</v>
      </c>
      <c r="B429" t="s">
        <v>1011</v>
      </c>
      <c r="C429" s="29">
        <v>30</v>
      </c>
      <c r="D429" s="30">
        <v>20041</v>
      </c>
      <c r="E429" t="s">
        <v>1444</v>
      </c>
      <c r="F429" s="28">
        <v>10</v>
      </c>
      <c r="G429" t="s">
        <v>1013</v>
      </c>
      <c r="H429" t="s">
        <v>1014</v>
      </c>
      <c r="I429" t="s">
        <v>1017</v>
      </c>
    </row>
    <row r="430" spans="1:9" x14ac:dyDescent="0.25">
      <c r="A430" t="s">
        <v>1010</v>
      </c>
      <c r="B430" t="s">
        <v>1011</v>
      </c>
      <c r="C430" s="29">
        <v>30</v>
      </c>
      <c r="D430" s="30">
        <v>20043</v>
      </c>
      <c r="E430" t="s">
        <v>1445</v>
      </c>
      <c r="F430" s="28">
        <v>10</v>
      </c>
      <c r="G430" t="s">
        <v>1013</v>
      </c>
      <c r="H430" t="s">
        <v>1014</v>
      </c>
      <c r="I430" t="s">
        <v>1017</v>
      </c>
    </row>
    <row r="431" spans="1:9" x14ac:dyDescent="0.25">
      <c r="A431" t="s">
        <v>1010</v>
      </c>
      <c r="B431" t="s">
        <v>1011</v>
      </c>
      <c r="C431" s="29">
        <v>30</v>
      </c>
      <c r="D431" s="30">
        <v>20455</v>
      </c>
      <c r="E431" t="s">
        <v>1446</v>
      </c>
      <c r="F431" s="28">
        <v>10</v>
      </c>
      <c r="G431" t="s">
        <v>1013</v>
      </c>
      <c r="H431" t="s">
        <v>1014</v>
      </c>
      <c r="I431" t="s">
        <v>1017</v>
      </c>
    </row>
    <row r="432" spans="1:9" x14ac:dyDescent="0.25">
      <c r="A432" t="s">
        <v>1010</v>
      </c>
      <c r="B432" t="s">
        <v>1011</v>
      </c>
      <c r="C432" s="29">
        <v>30</v>
      </c>
      <c r="D432" s="30">
        <v>20457</v>
      </c>
      <c r="E432" t="s">
        <v>1447</v>
      </c>
      <c r="F432" s="28">
        <v>10</v>
      </c>
      <c r="G432" t="s">
        <v>1013</v>
      </c>
      <c r="H432" t="s">
        <v>1014</v>
      </c>
      <c r="I432" t="s">
        <v>1017</v>
      </c>
    </row>
    <row r="433" spans="1:9" x14ac:dyDescent="0.25">
      <c r="A433" t="s">
        <v>1010</v>
      </c>
      <c r="B433" t="s">
        <v>1011</v>
      </c>
      <c r="C433" s="29">
        <v>30</v>
      </c>
      <c r="D433" s="30">
        <v>20459</v>
      </c>
      <c r="E433" t="s">
        <v>1448</v>
      </c>
      <c r="F433" s="28">
        <v>10</v>
      </c>
      <c r="G433" t="s">
        <v>1013</v>
      </c>
      <c r="H433" t="s">
        <v>1014</v>
      </c>
      <c r="I433" t="s">
        <v>1017</v>
      </c>
    </row>
    <row r="434" spans="1:9" x14ac:dyDescent="0.25">
      <c r="A434" t="s">
        <v>1010</v>
      </c>
      <c r="B434" t="s">
        <v>1011</v>
      </c>
      <c r="C434" s="29">
        <v>30</v>
      </c>
      <c r="D434" s="30">
        <v>20460</v>
      </c>
      <c r="E434" t="s">
        <v>1449</v>
      </c>
      <c r="F434" s="28">
        <v>10</v>
      </c>
      <c r="G434" t="s">
        <v>1013</v>
      </c>
      <c r="H434" t="s">
        <v>1014</v>
      </c>
      <c r="I434" t="s">
        <v>1017</v>
      </c>
    </row>
    <row r="435" spans="1:9" x14ac:dyDescent="0.25">
      <c r="A435" t="s">
        <v>1010</v>
      </c>
      <c r="B435" t="s">
        <v>1011</v>
      </c>
      <c r="C435" s="29">
        <v>30</v>
      </c>
      <c r="D435" s="30">
        <v>20715</v>
      </c>
      <c r="E435" t="s">
        <v>1450</v>
      </c>
      <c r="F435" s="28">
        <v>10</v>
      </c>
      <c r="G435" t="s">
        <v>1013</v>
      </c>
      <c r="H435" t="s">
        <v>1014</v>
      </c>
      <c r="I435" t="s">
        <v>1017</v>
      </c>
    </row>
    <row r="436" spans="1:9" x14ac:dyDescent="0.25">
      <c r="A436" t="s">
        <v>1010</v>
      </c>
      <c r="B436" t="s">
        <v>1011</v>
      </c>
      <c r="C436" s="29">
        <v>30</v>
      </c>
      <c r="D436" s="30">
        <v>20935</v>
      </c>
      <c r="E436" t="s">
        <v>1451</v>
      </c>
      <c r="F436" s="28">
        <v>10</v>
      </c>
      <c r="G436" t="s">
        <v>1013</v>
      </c>
      <c r="H436" t="s">
        <v>1014</v>
      </c>
      <c r="I436" t="s">
        <v>1017</v>
      </c>
    </row>
    <row r="437" spans="1:9" x14ac:dyDescent="0.25">
      <c r="A437" t="s">
        <v>1010</v>
      </c>
      <c r="B437" t="s">
        <v>1011</v>
      </c>
      <c r="C437" s="29">
        <v>30</v>
      </c>
      <c r="D437" s="30">
        <v>20941</v>
      </c>
      <c r="E437" t="s">
        <v>1452</v>
      </c>
      <c r="F437" s="28">
        <v>10</v>
      </c>
      <c r="G437" t="s">
        <v>1013</v>
      </c>
      <c r="H437" t="s">
        <v>1014</v>
      </c>
      <c r="I437" t="s">
        <v>1017</v>
      </c>
    </row>
    <row r="438" spans="1:9" x14ac:dyDescent="0.25">
      <c r="A438" t="s">
        <v>1010</v>
      </c>
      <c r="B438" t="s">
        <v>1011</v>
      </c>
      <c r="C438" s="29">
        <v>30</v>
      </c>
      <c r="D438" s="30">
        <v>21445</v>
      </c>
      <c r="E438" t="s">
        <v>1453</v>
      </c>
      <c r="F438" s="28">
        <v>10</v>
      </c>
      <c r="G438" t="s">
        <v>1013</v>
      </c>
      <c r="H438" t="s">
        <v>1014</v>
      </c>
      <c r="I438" t="s">
        <v>1017</v>
      </c>
    </row>
    <row r="439" spans="1:9" x14ac:dyDescent="0.25">
      <c r="A439" t="s">
        <v>1010</v>
      </c>
      <c r="B439" t="s">
        <v>1011</v>
      </c>
      <c r="C439" s="29">
        <v>30</v>
      </c>
      <c r="D439" s="30">
        <v>21446</v>
      </c>
      <c r="E439" t="s">
        <v>1454</v>
      </c>
      <c r="F439" s="28">
        <v>10</v>
      </c>
      <c r="G439" t="s">
        <v>1013</v>
      </c>
      <c r="H439" t="s">
        <v>1014</v>
      </c>
      <c r="I439" t="s">
        <v>1017</v>
      </c>
    </row>
    <row r="440" spans="1:9" x14ac:dyDescent="0.25">
      <c r="A440" t="s">
        <v>1010</v>
      </c>
      <c r="B440" t="s">
        <v>1011</v>
      </c>
      <c r="C440" s="29">
        <v>30</v>
      </c>
      <c r="D440" s="30">
        <v>21447</v>
      </c>
      <c r="E440" t="s">
        <v>1455</v>
      </c>
      <c r="F440" s="28">
        <v>10</v>
      </c>
      <c r="G440" t="s">
        <v>1013</v>
      </c>
      <c r="H440" t="s">
        <v>1014</v>
      </c>
      <c r="I440" t="s">
        <v>1017</v>
      </c>
    </row>
    <row r="441" spans="1:9" x14ac:dyDescent="0.25">
      <c r="A441" t="s">
        <v>1010</v>
      </c>
      <c r="B441" t="s">
        <v>1011</v>
      </c>
      <c r="C441" s="29">
        <v>30</v>
      </c>
      <c r="D441" s="30">
        <v>21449</v>
      </c>
      <c r="E441" t="s">
        <v>1456</v>
      </c>
      <c r="F441" s="28">
        <v>10</v>
      </c>
      <c r="G441" t="s">
        <v>1013</v>
      </c>
      <c r="H441" t="s">
        <v>1014</v>
      </c>
      <c r="I441" t="s">
        <v>1017</v>
      </c>
    </row>
    <row r="442" spans="1:9" x14ac:dyDescent="0.25">
      <c r="A442" t="s">
        <v>1010</v>
      </c>
      <c r="B442" t="s">
        <v>1011</v>
      </c>
      <c r="C442" s="29">
        <v>30</v>
      </c>
      <c r="D442" s="30">
        <v>21451</v>
      </c>
      <c r="E442" t="s">
        <v>1457</v>
      </c>
      <c r="F442" s="28">
        <v>10</v>
      </c>
      <c r="G442" t="s">
        <v>1013</v>
      </c>
      <c r="H442" t="s">
        <v>1014</v>
      </c>
      <c r="I442" t="s">
        <v>1017</v>
      </c>
    </row>
    <row r="443" spans="1:9" x14ac:dyDescent="0.25">
      <c r="A443" t="s">
        <v>1010</v>
      </c>
      <c r="B443" t="s">
        <v>1011</v>
      </c>
      <c r="C443" s="29">
        <v>30</v>
      </c>
      <c r="D443" s="30">
        <v>21453</v>
      </c>
      <c r="E443" t="s">
        <v>1458</v>
      </c>
      <c r="F443" s="28">
        <v>10</v>
      </c>
      <c r="G443" t="s">
        <v>1013</v>
      </c>
      <c r="H443" t="s">
        <v>1014</v>
      </c>
      <c r="I443" t="s">
        <v>1017</v>
      </c>
    </row>
    <row r="444" spans="1:9" x14ac:dyDescent="0.25">
      <c r="A444" t="s">
        <v>1010</v>
      </c>
      <c r="B444" t="s">
        <v>1011</v>
      </c>
      <c r="C444" s="29">
        <v>30</v>
      </c>
      <c r="D444" s="30">
        <v>21455</v>
      </c>
      <c r="E444" t="s">
        <v>1459</v>
      </c>
      <c r="F444" s="28">
        <v>10</v>
      </c>
      <c r="G444" t="s">
        <v>1013</v>
      </c>
      <c r="H444" t="s">
        <v>1014</v>
      </c>
      <c r="I444" t="s">
        <v>1017</v>
      </c>
    </row>
    <row r="445" spans="1:9" x14ac:dyDescent="0.25">
      <c r="A445" t="s">
        <v>1010</v>
      </c>
      <c r="B445" t="s">
        <v>1011</v>
      </c>
      <c r="C445" s="29">
        <v>30</v>
      </c>
      <c r="D445" s="30">
        <v>21457</v>
      </c>
      <c r="E445" t="s">
        <v>1460</v>
      </c>
      <c r="F445" s="28">
        <v>10</v>
      </c>
      <c r="G445" t="s">
        <v>1013</v>
      </c>
      <c r="H445" t="s">
        <v>1014</v>
      </c>
      <c r="I445" t="s">
        <v>1017</v>
      </c>
    </row>
    <row r="446" spans="1:9" x14ac:dyDescent="0.25">
      <c r="A446" t="s">
        <v>1010</v>
      </c>
      <c r="B446" t="s">
        <v>1011</v>
      </c>
      <c r="C446" s="29">
        <v>30</v>
      </c>
      <c r="D446" s="30">
        <v>21458</v>
      </c>
      <c r="E446" t="s">
        <v>1461</v>
      </c>
      <c r="F446" s="28">
        <v>10</v>
      </c>
      <c r="G446" t="s">
        <v>1013</v>
      </c>
      <c r="H446" t="s">
        <v>1014</v>
      </c>
      <c r="I446" t="s">
        <v>1017</v>
      </c>
    </row>
    <row r="447" spans="1:9" x14ac:dyDescent="0.25">
      <c r="A447" t="s">
        <v>1010</v>
      </c>
      <c r="B447" t="s">
        <v>1011</v>
      </c>
      <c r="C447" s="29">
        <v>30</v>
      </c>
      <c r="D447" s="30">
        <v>21459</v>
      </c>
      <c r="E447" t="s">
        <v>1462</v>
      </c>
      <c r="F447" s="28">
        <v>10</v>
      </c>
      <c r="G447" t="s">
        <v>1013</v>
      </c>
      <c r="H447" t="s">
        <v>1014</v>
      </c>
      <c r="I447" t="s">
        <v>1017</v>
      </c>
    </row>
    <row r="448" spans="1:9" x14ac:dyDescent="0.25">
      <c r="A448" t="s">
        <v>1010</v>
      </c>
      <c r="B448" t="s">
        <v>1011</v>
      </c>
      <c r="C448" s="29">
        <v>30</v>
      </c>
      <c r="D448" s="30">
        <v>21460</v>
      </c>
      <c r="E448" t="s">
        <v>1463</v>
      </c>
      <c r="F448" s="28">
        <v>10</v>
      </c>
      <c r="G448" t="s">
        <v>1013</v>
      </c>
      <c r="H448" t="s">
        <v>1014</v>
      </c>
      <c r="I448" t="s">
        <v>1017</v>
      </c>
    </row>
    <row r="449" spans="1:9" x14ac:dyDescent="0.25">
      <c r="A449" t="s">
        <v>1010</v>
      </c>
      <c r="B449" t="s">
        <v>1011</v>
      </c>
      <c r="C449" s="29">
        <v>30</v>
      </c>
      <c r="D449" s="30">
        <v>21461</v>
      </c>
      <c r="E449" t="s">
        <v>1464</v>
      </c>
      <c r="F449" s="28">
        <v>10</v>
      </c>
      <c r="G449" t="s">
        <v>1013</v>
      </c>
      <c r="H449" t="s">
        <v>1014</v>
      </c>
      <c r="I449" t="s">
        <v>1017</v>
      </c>
    </row>
    <row r="450" spans="1:9" x14ac:dyDescent="0.25">
      <c r="A450" t="s">
        <v>1010</v>
      </c>
      <c r="B450" t="s">
        <v>1011</v>
      </c>
      <c r="C450" s="29">
        <v>30</v>
      </c>
      <c r="D450" s="30">
        <v>21463</v>
      </c>
      <c r="E450" t="s">
        <v>1465</v>
      </c>
      <c r="F450" s="28">
        <v>10</v>
      </c>
      <c r="G450" t="s">
        <v>1013</v>
      </c>
      <c r="H450" t="s">
        <v>1014</v>
      </c>
      <c r="I450" t="s">
        <v>1017</v>
      </c>
    </row>
    <row r="451" spans="1:9" x14ac:dyDescent="0.25">
      <c r="A451" t="s">
        <v>1010</v>
      </c>
      <c r="B451" t="s">
        <v>1011</v>
      </c>
      <c r="C451" s="29">
        <v>30</v>
      </c>
      <c r="D451" s="30">
        <v>21465</v>
      </c>
      <c r="E451" t="s">
        <v>1466</v>
      </c>
      <c r="F451" s="28">
        <v>10</v>
      </c>
      <c r="G451" t="s">
        <v>1013</v>
      </c>
      <c r="H451" t="s">
        <v>1014</v>
      </c>
      <c r="I451" t="s">
        <v>1017</v>
      </c>
    </row>
    <row r="452" spans="1:9" x14ac:dyDescent="0.25">
      <c r="A452" t="s">
        <v>1010</v>
      </c>
      <c r="B452" t="s">
        <v>1011</v>
      </c>
      <c r="C452" s="29">
        <v>30</v>
      </c>
      <c r="D452" s="30">
        <v>21466</v>
      </c>
      <c r="E452" t="s">
        <v>1467</v>
      </c>
      <c r="F452" s="28">
        <v>10</v>
      </c>
      <c r="G452" t="s">
        <v>1013</v>
      </c>
      <c r="H452" t="s">
        <v>1014</v>
      </c>
      <c r="I452" t="s">
        <v>1017</v>
      </c>
    </row>
    <row r="453" spans="1:9" x14ac:dyDescent="0.25">
      <c r="A453" t="s">
        <v>1010</v>
      </c>
      <c r="B453" t="s">
        <v>1011</v>
      </c>
      <c r="C453" s="29">
        <v>30</v>
      </c>
      <c r="D453" s="30">
        <v>21467</v>
      </c>
      <c r="E453" t="s">
        <v>1468</v>
      </c>
      <c r="F453" s="28">
        <v>10</v>
      </c>
      <c r="G453" t="s">
        <v>1013</v>
      </c>
      <c r="H453" t="s">
        <v>1014</v>
      </c>
      <c r="I453" t="s">
        <v>1017</v>
      </c>
    </row>
    <row r="454" spans="1:9" x14ac:dyDescent="0.25">
      <c r="A454" t="s">
        <v>1010</v>
      </c>
      <c r="B454" t="s">
        <v>1011</v>
      </c>
      <c r="C454" s="29">
        <v>30</v>
      </c>
      <c r="D454" s="30">
        <v>21755</v>
      </c>
      <c r="E454" t="s">
        <v>1469</v>
      </c>
      <c r="F454" s="28">
        <v>10</v>
      </c>
      <c r="G454" t="s">
        <v>1013</v>
      </c>
      <c r="H454" t="s">
        <v>1014</v>
      </c>
      <c r="I454" t="s">
        <v>1017</v>
      </c>
    </row>
    <row r="455" spans="1:9" x14ac:dyDescent="0.25">
      <c r="A455" t="s">
        <v>1010</v>
      </c>
      <c r="B455" t="s">
        <v>1011</v>
      </c>
      <c r="C455" s="29">
        <v>30</v>
      </c>
      <c r="D455" s="30">
        <v>22135</v>
      </c>
      <c r="E455" t="s">
        <v>1470</v>
      </c>
      <c r="F455" s="28">
        <v>10</v>
      </c>
      <c r="G455" t="s">
        <v>1013</v>
      </c>
      <c r="H455" t="s">
        <v>1014</v>
      </c>
      <c r="I455" t="s">
        <v>1017</v>
      </c>
    </row>
    <row r="456" spans="1:9" x14ac:dyDescent="0.25">
      <c r="A456" t="s">
        <v>1010</v>
      </c>
      <c r="B456" t="s">
        <v>1011</v>
      </c>
      <c r="C456" s="29">
        <v>30</v>
      </c>
      <c r="D456" s="30">
        <v>22520</v>
      </c>
      <c r="E456" t="s">
        <v>1471</v>
      </c>
      <c r="F456" s="28">
        <v>10</v>
      </c>
      <c r="G456" t="s">
        <v>1013</v>
      </c>
      <c r="H456" t="s">
        <v>1014</v>
      </c>
      <c r="I456" t="s">
        <v>1017</v>
      </c>
    </row>
    <row r="457" spans="1:9" x14ac:dyDescent="0.25">
      <c r="A457" t="s">
        <v>1010</v>
      </c>
      <c r="B457" t="s">
        <v>1011</v>
      </c>
      <c r="C457" s="29">
        <v>30</v>
      </c>
      <c r="D457" s="30">
        <v>22522</v>
      </c>
      <c r="E457" t="s">
        <v>1472</v>
      </c>
      <c r="F457" s="28">
        <v>10</v>
      </c>
      <c r="G457" t="s">
        <v>1013</v>
      </c>
      <c r="H457" t="s">
        <v>1014</v>
      </c>
      <c r="I457" t="s">
        <v>1017</v>
      </c>
    </row>
    <row r="458" spans="1:9" x14ac:dyDescent="0.25">
      <c r="A458" t="s">
        <v>1010</v>
      </c>
      <c r="B458" t="s">
        <v>1011</v>
      </c>
      <c r="C458" s="29">
        <v>30</v>
      </c>
      <c r="D458" s="30">
        <v>22523</v>
      </c>
      <c r="E458" t="s">
        <v>1473</v>
      </c>
      <c r="F458" s="28">
        <v>10</v>
      </c>
      <c r="G458" t="s">
        <v>1013</v>
      </c>
      <c r="H458" t="s">
        <v>1014</v>
      </c>
      <c r="I458" t="s">
        <v>1017</v>
      </c>
    </row>
    <row r="459" spans="1:9" x14ac:dyDescent="0.25">
      <c r="A459" t="s">
        <v>1010</v>
      </c>
      <c r="B459" t="s">
        <v>1011</v>
      </c>
      <c r="C459" s="29">
        <v>30</v>
      </c>
      <c r="D459" s="30">
        <v>22524</v>
      </c>
      <c r="E459" t="s">
        <v>1474</v>
      </c>
      <c r="F459" s="28">
        <v>10</v>
      </c>
      <c r="G459" t="s">
        <v>1013</v>
      </c>
      <c r="H459" t="s">
        <v>1014</v>
      </c>
      <c r="I459" t="s">
        <v>1017</v>
      </c>
    </row>
    <row r="460" spans="1:9" x14ac:dyDescent="0.25">
      <c r="A460" t="s">
        <v>1010</v>
      </c>
      <c r="B460" t="s">
        <v>1011</v>
      </c>
      <c r="C460" s="29">
        <v>30</v>
      </c>
      <c r="D460" s="30">
        <v>22525</v>
      </c>
      <c r="E460" t="s">
        <v>1475</v>
      </c>
      <c r="F460" s="28">
        <v>10</v>
      </c>
      <c r="G460" t="s">
        <v>1013</v>
      </c>
      <c r="H460" t="s">
        <v>1014</v>
      </c>
      <c r="I460" t="s">
        <v>1017</v>
      </c>
    </row>
    <row r="461" spans="1:9" x14ac:dyDescent="0.25">
      <c r="A461" t="s">
        <v>1010</v>
      </c>
      <c r="B461" t="s">
        <v>1011</v>
      </c>
      <c r="C461" s="29">
        <v>30</v>
      </c>
      <c r="D461" s="30">
        <v>22526</v>
      </c>
      <c r="E461" t="s">
        <v>1476</v>
      </c>
      <c r="F461" s="28">
        <v>10</v>
      </c>
      <c r="G461" t="s">
        <v>1013</v>
      </c>
      <c r="H461" t="s">
        <v>1014</v>
      </c>
      <c r="I461" t="s">
        <v>1017</v>
      </c>
    </row>
    <row r="462" spans="1:9" x14ac:dyDescent="0.25">
      <c r="A462" t="s">
        <v>1010</v>
      </c>
      <c r="B462" t="s">
        <v>1011</v>
      </c>
      <c r="C462" s="29">
        <v>30</v>
      </c>
      <c r="D462" s="30">
        <v>22528</v>
      </c>
      <c r="E462" t="s">
        <v>1477</v>
      </c>
      <c r="F462" s="28">
        <v>10</v>
      </c>
      <c r="G462" t="s">
        <v>1013</v>
      </c>
      <c r="H462" t="s">
        <v>1014</v>
      </c>
      <c r="I462" t="s">
        <v>1017</v>
      </c>
    </row>
    <row r="463" spans="1:9" x14ac:dyDescent="0.25">
      <c r="A463" t="s">
        <v>1010</v>
      </c>
      <c r="B463" t="s">
        <v>1011</v>
      </c>
      <c r="C463" s="29">
        <v>30</v>
      </c>
      <c r="D463" s="30">
        <v>22625</v>
      </c>
      <c r="E463" t="s">
        <v>1478</v>
      </c>
      <c r="F463" s="28">
        <v>10</v>
      </c>
      <c r="G463" t="s">
        <v>1013</v>
      </c>
      <c r="H463" t="s">
        <v>1014</v>
      </c>
      <c r="I463" t="s">
        <v>1017</v>
      </c>
    </row>
    <row r="464" spans="1:9" x14ac:dyDescent="0.25">
      <c r="A464" t="s">
        <v>1010</v>
      </c>
      <c r="B464" t="s">
        <v>1011</v>
      </c>
      <c r="C464" s="29">
        <v>30</v>
      </c>
      <c r="D464" s="30">
        <v>22627</v>
      </c>
      <c r="E464" t="s">
        <v>1479</v>
      </c>
      <c r="F464" s="28">
        <v>10</v>
      </c>
      <c r="G464" t="s">
        <v>1013</v>
      </c>
      <c r="H464" t="s">
        <v>1014</v>
      </c>
      <c r="I464" t="s">
        <v>1017</v>
      </c>
    </row>
    <row r="465" spans="1:9" x14ac:dyDescent="0.25">
      <c r="A465" t="s">
        <v>1010</v>
      </c>
      <c r="B465" t="s">
        <v>1011</v>
      </c>
      <c r="C465" s="29">
        <v>30</v>
      </c>
      <c r="D465" s="30">
        <v>22629</v>
      </c>
      <c r="E465" t="s">
        <v>1480</v>
      </c>
      <c r="F465" s="28">
        <v>10</v>
      </c>
      <c r="G465" t="s">
        <v>1013</v>
      </c>
      <c r="H465" t="s">
        <v>1014</v>
      </c>
      <c r="I465" t="s">
        <v>1017</v>
      </c>
    </row>
    <row r="466" spans="1:9" x14ac:dyDescent="0.25">
      <c r="A466" t="s">
        <v>1010</v>
      </c>
      <c r="B466" t="s">
        <v>1011</v>
      </c>
      <c r="C466" s="29">
        <v>30</v>
      </c>
      <c r="D466" s="30">
        <v>22631</v>
      </c>
      <c r="E466" t="s">
        <v>1481</v>
      </c>
      <c r="F466" s="28">
        <v>10</v>
      </c>
      <c r="G466" t="s">
        <v>1013</v>
      </c>
      <c r="H466" t="s">
        <v>1014</v>
      </c>
      <c r="I466" t="s">
        <v>1017</v>
      </c>
    </row>
    <row r="467" spans="1:9" x14ac:dyDescent="0.25">
      <c r="A467" t="s">
        <v>1010</v>
      </c>
      <c r="B467" t="s">
        <v>1011</v>
      </c>
      <c r="C467" s="29">
        <v>30</v>
      </c>
      <c r="D467" s="30">
        <v>22633</v>
      </c>
      <c r="E467" t="s">
        <v>1482</v>
      </c>
      <c r="F467" s="28">
        <v>10</v>
      </c>
      <c r="G467" t="s">
        <v>1013</v>
      </c>
      <c r="H467" t="s">
        <v>1014</v>
      </c>
      <c r="I467" t="s">
        <v>1017</v>
      </c>
    </row>
    <row r="468" spans="1:9" x14ac:dyDescent="0.25">
      <c r="A468" t="s">
        <v>1010</v>
      </c>
      <c r="B468" t="s">
        <v>1011</v>
      </c>
      <c r="C468" s="29">
        <v>30</v>
      </c>
      <c r="D468" s="30">
        <v>22815</v>
      </c>
      <c r="E468" t="s">
        <v>1483</v>
      </c>
      <c r="F468" s="28">
        <v>10</v>
      </c>
      <c r="G468" t="s">
        <v>1013</v>
      </c>
      <c r="H468" t="s">
        <v>1014</v>
      </c>
      <c r="I468" t="s">
        <v>1017</v>
      </c>
    </row>
    <row r="469" spans="1:9" x14ac:dyDescent="0.25">
      <c r="A469" t="s">
        <v>1010</v>
      </c>
      <c r="B469" t="s">
        <v>1011</v>
      </c>
      <c r="C469" s="29">
        <v>30</v>
      </c>
      <c r="D469" s="30">
        <v>22817</v>
      </c>
      <c r="E469" t="s">
        <v>1484</v>
      </c>
      <c r="F469" s="28">
        <v>10</v>
      </c>
      <c r="G469" t="s">
        <v>1013</v>
      </c>
      <c r="H469" t="s">
        <v>1014</v>
      </c>
      <c r="I469" t="s">
        <v>1017</v>
      </c>
    </row>
    <row r="470" spans="1:9" x14ac:dyDescent="0.25">
      <c r="A470" t="s">
        <v>1010</v>
      </c>
      <c r="B470" t="s">
        <v>1011</v>
      </c>
      <c r="C470" s="29">
        <v>30</v>
      </c>
      <c r="D470" s="30">
        <v>22819</v>
      </c>
      <c r="E470" t="s">
        <v>1485</v>
      </c>
      <c r="F470" s="28">
        <v>10</v>
      </c>
      <c r="G470" t="s">
        <v>1013</v>
      </c>
      <c r="H470" t="s">
        <v>1014</v>
      </c>
      <c r="I470" t="s">
        <v>1017</v>
      </c>
    </row>
    <row r="471" spans="1:9" x14ac:dyDescent="0.25">
      <c r="A471" t="s">
        <v>1010</v>
      </c>
      <c r="B471" t="s">
        <v>1011</v>
      </c>
      <c r="C471" s="29">
        <v>30</v>
      </c>
      <c r="D471" s="30">
        <v>22821</v>
      </c>
      <c r="E471" t="s">
        <v>1486</v>
      </c>
      <c r="F471" s="28">
        <v>10</v>
      </c>
      <c r="G471" t="s">
        <v>1013</v>
      </c>
      <c r="H471" t="s">
        <v>1014</v>
      </c>
      <c r="I471" t="s">
        <v>1017</v>
      </c>
    </row>
    <row r="472" spans="1:9" x14ac:dyDescent="0.25">
      <c r="A472" t="s">
        <v>1010</v>
      </c>
      <c r="B472" t="s">
        <v>1011</v>
      </c>
      <c r="C472" s="29">
        <v>30</v>
      </c>
      <c r="D472" s="30">
        <v>22827</v>
      </c>
      <c r="E472" t="s">
        <v>1487</v>
      </c>
      <c r="F472" s="28">
        <v>10</v>
      </c>
      <c r="G472" t="s">
        <v>1013</v>
      </c>
      <c r="H472" t="s">
        <v>1014</v>
      </c>
      <c r="I472" t="s">
        <v>1017</v>
      </c>
    </row>
    <row r="473" spans="1:9" x14ac:dyDescent="0.25">
      <c r="A473" t="s">
        <v>1010</v>
      </c>
      <c r="B473" t="s">
        <v>1011</v>
      </c>
      <c r="C473" s="29">
        <v>30</v>
      </c>
      <c r="D473" s="30">
        <v>22925</v>
      </c>
      <c r="E473" t="s">
        <v>1488</v>
      </c>
      <c r="F473" s="28">
        <v>10</v>
      </c>
      <c r="G473" t="s">
        <v>1013</v>
      </c>
      <c r="H473" t="s">
        <v>1014</v>
      </c>
      <c r="I473" t="s">
        <v>1017</v>
      </c>
    </row>
    <row r="474" spans="1:9" x14ac:dyDescent="0.25">
      <c r="A474" t="s">
        <v>1010</v>
      </c>
      <c r="B474" t="s">
        <v>1011</v>
      </c>
      <c r="C474" s="29">
        <v>30</v>
      </c>
      <c r="D474" s="30">
        <v>22927</v>
      </c>
      <c r="E474" t="s">
        <v>1489</v>
      </c>
      <c r="F474" s="28">
        <v>10</v>
      </c>
      <c r="G474" t="s">
        <v>1013</v>
      </c>
      <c r="H474" t="s">
        <v>1014</v>
      </c>
      <c r="I474" t="s">
        <v>1017</v>
      </c>
    </row>
    <row r="475" spans="1:9" x14ac:dyDescent="0.25">
      <c r="A475" t="s">
        <v>1010</v>
      </c>
      <c r="B475" t="s">
        <v>1011</v>
      </c>
      <c r="C475" s="29">
        <v>30</v>
      </c>
      <c r="D475" s="30">
        <v>22928</v>
      </c>
      <c r="E475" t="s">
        <v>1490</v>
      </c>
      <c r="F475" s="28">
        <v>10</v>
      </c>
      <c r="G475" t="s">
        <v>1013</v>
      </c>
      <c r="H475" t="s">
        <v>1014</v>
      </c>
      <c r="I475" t="s">
        <v>1017</v>
      </c>
    </row>
    <row r="476" spans="1:9" x14ac:dyDescent="0.25">
      <c r="A476" t="s">
        <v>1010</v>
      </c>
      <c r="B476" t="s">
        <v>1011</v>
      </c>
      <c r="C476" s="29">
        <v>30</v>
      </c>
      <c r="D476" s="30">
        <v>22929</v>
      </c>
      <c r="E476" t="s">
        <v>1491</v>
      </c>
      <c r="F476" s="28">
        <v>10</v>
      </c>
      <c r="G476" t="s">
        <v>1013</v>
      </c>
      <c r="H476" t="s">
        <v>1014</v>
      </c>
      <c r="I476" t="s">
        <v>1017</v>
      </c>
    </row>
    <row r="477" spans="1:9" x14ac:dyDescent="0.25">
      <c r="A477" t="s">
        <v>1010</v>
      </c>
      <c r="B477" t="s">
        <v>1011</v>
      </c>
      <c r="C477" s="29">
        <v>30</v>
      </c>
      <c r="D477" s="30">
        <v>22931</v>
      </c>
      <c r="E477" t="s">
        <v>1492</v>
      </c>
      <c r="F477" s="28">
        <v>10</v>
      </c>
      <c r="G477" t="s">
        <v>1013</v>
      </c>
      <c r="H477" t="s">
        <v>1014</v>
      </c>
      <c r="I477" t="s">
        <v>1017</v>
      </c>
    </row>
    <row r="478" spans="1:9" x14ac:dyDescent="0.25">
      <c r="A478" t="s">
        <v>1010</v>
      </c>
      <c r="B478" t="s">
        <v>1011</v>
      </c>
      <c r="C478" s="29">
        <v>30</v>
      </c>
      <c r="D478" s="30">
        <v>22936</v>
      </c>
      <c r="E478" t="s">
        <v>1493</v>
      </c>
      <c r="F478" s="28">
        <v>10</v>
      </c>
      <c r="G478" t="s">
        <v>1013</v>
      </c>
      <c r="H478" t="s">
        <v>1014</v>
      </c>
      <c r="I478" t="s">
        <v>1017</v>
      </c>
    </row>
    <row r="479" spans="1:9" x14ac:dyDescent="0.25">
      <c r="A479" t="s">
        <v>1010</v>
      </c>
      <c r="B479" t="s">
        <v>1011</v>
      </c>
      <c r="C479" s="29">
        <v>30</v>
      </c>
      <c r="D479" s="30">
        <v>23210</v>
      </c>
      <c r="E479" t="s">
        <v>1494</v>
      </c>
      <c r="F479" s="28">
        <v>10</v>
      </c>
      <c r="G479" t="s">
        <v>1013</v>
      </c>
      <c r="H479" t="s">
        <v>1014</v>
      </c>
      <c r="I479" t="s">
        <v>1017</v>
      </c>
    </row>
    <row r="480" spans="1:9" x14ac:dyDescent="0.25">
      <c r="A480" t="s">
        <v>1010</v>
      </c>
      <c r="B480" t="s">
        <v>1011</v>
      </c>
      <c r="C480" s="29">
        <v>30</v>
      </c>
      <c r="D480" s="30">
        <v>23212</v>
      </c>
      <c r="E480" t="s">
        <v>1495</v>
      </c>
      <c r="F480" s="28">
        <v>10</v>
      </c>
      <c r="G480" t="s">
        <v>1013</v>
      </c>
      <c r="H480" t="s">
        <v>1014</v>
      </c>
      <c r="I480" t="s">
        <v>1017</v>
      </c>
    </row>
    <row r="481" spans="1:9" x14ac:dyDescent="0.25">
      <c r="A481" t="s">
        <v>1010</v>
      </c>
      <c r="B481" t="s">
        <v>1011</v>
      </c>
      <c r="C481" s="29">
        <v>30</v>
      </c>
      <c r="D481" s="30">
        <v>23214</v>
      </c>
      <c r="E481" t="s">
        <v>1496</v>
      </c>
      <c r="F481" s="28">
        <v>10</v>
      </c>
      <c r="G481" t="s">
        <v>1013</v>
      </c>
      <c r="H481" t="s">
        <v>1014</v>
      </c>
      <c r="I481" t="s">
        <v>1017</v>
      </c>
    </row>
    <row r="482" spans="1:9" x14ac:dyDescent="0.25">
      <c r="A482" t="s">
        <v>1010</v>
      </c>
      <c r="B482" t="s">
        <v>1011</v>
      </c>
      <c r="C482" s="29">
        <v>30</v>
      </c>
      <c r="D482" s="30">
        <v>23216</v>
      </c>
      <c r="E482" t="s">
        <v>1497</v>
      </c>
      <c r="F482" s="28">
        <v>10</v>
      </c>
      <c r="G482" t="s">
        <v>1013</v>
      </c>
      <c r="H482" t="s">
        <v>1014</v>
      </c>
      <c r="I482" t="s">
        <v>1017</v>
      </c>
    </row>
    <row r="483" spans="1:9" x14ac:dyDescent="0.25">
      <c r="A483" t="s">
        <v>1010</v>
      </c>
      <c r="B483" t="s">
        <v>1011</v>
      </c>
      <c r="C483" s="29">
        <v>30</v>
      </c>
      <c r="D483" s="30">
        <v>23218</v>
      </c>
      <c r="E483" t="s">
        <v>1498</v>
      </c>
      <c r="F483" s="28">
        <v>10</v>
      </c>
      <c r="G483" t="s">
        <v>1013</v>
      </c>
      <c r="H483" t="s">
        <v>1014</v>
      </c>
      <c r="I483" t="s">
        <v>1017</v>
      </c>
    </row>
    <row r="484" spans="1:9" x14ac:dyDescent="0.25">
      <c r="A484" t="s">
        <v>1010</v>
      </c>
      <c r="B484" t="s">
        <v>1011</v>
      </c>
      <c r="C484" s="29">
        <v>30</v>
      </c>
      <c r="D484" s="30">
        <v>23220</v>
      </c>
      <c r="E484" t="s">
        <v>1499</v>
      </c>
      <c r="F484" s="28">
        <v>10</v>
      </c>
      <c r="G484" t="s">
        <v>1013</v>
      </c>
      <c r="H484" t="s">
        <v>1014</v>
      </c>
      <c r="I484" t="s">
        <v>1017</v>
      </c>
    </row>
    <row r="485" spans="1:9" x14ac:dyDescent="0.25">
      <c r="A485" t="s">
        <v>1010</v>
      </c>
      <c r="B485" t="s">
        <v>1011</v>
      </c>
      <c r="C485" s="29">
        <v>30</v>
      </c>
      <c r="D485" s="30">
        <v>23221</v>
      </c>
      <c r="E485" t="s">
        <v>1500</v>
      </c>
      <c r="F485" s="28">
        <v>10</v>
      </c>
      <c r="G485" t="s">
        <v>1013</v>
      </c>
      <c r="H485" t="s">
        <v>1014</v>
      </c>
      <c r="I485" t="s">
        <v>1017</v>
      </c>
    </row>
    <row r="486" spans="1:9" x14ac:dyDescent="0.25">
      <c r="A486" t="s">
        <v>1010</v>
      </c>
      <c r="B486" t="s">
        <v>1011</v>
      </c>
      <c r="C486" s="29">
        <v>30</v>
      </c>
      <c r="D486" s="30">
        <v>23222</v>
      </c>
      <c r="E486" t="s">
        <v>1501</v>
      </c>
      <c r="F486" s="28">
        <v>10</v>
      </c>
      <c r="G486" t="s">
        <v>1013</v>
      </c>
      <c r="H486" t="s">
        <v>1014</v>
      </c>
      <c r="I486" t="s">
        <v>1017</v>
      </c>
    </row>
    <row r="487" spans="1:9" x14ac:dyDescent="0.25">
      <c r="A487" t="s">
        <v>1010</v>
      </c>
      <c r="B487" t="s">
        <v>1011</v>
      </c>
      <c r="C487" s="29">
        <v>30</v>
      </c>
      <c r="D487" s="30">
        <v>23224</v>
      </c>
      <c r="E487" t="s">
        <v>1502</v>
      </c>
      <c r="F487" s="28">
        <v>10</v>
      </c>
      <c r="G487" t="s">
        <v>1013</v>
      </c>
      <c r="H487" t="s">
        <v>1014</v>
      </c>
      <c r="I487" t="s">
        <v>1017</v>
      </c>
    </row>
    <row r="488" spans="1:9" x14ac:dyDescent="0.25">
      <c r="A488" t="s">
        <v>1010</v>
      </c>
      <c r="B488" t="s">
        <v>1011</v>
      </c>
      <c r="C488" s="29">
        <v>30</v>
      </c>
      <c r="D488" s="30">
        <v>23560</v>
      </c>
      <c r="E488" t="s">
        <v>1503</v>
      </c>
      <c r="F488" s="28">
        <v>10</v>
      </c>
      <c r="G488" t="s">
        <v>1013</v>
      </c>
      <c r="H488" t="s">
        <v>1014</v>
      </c>
      <c r="I488" t="s">
        <v>1017</v>
      </c>
    </row>
    <row r="489" spans="1:9" x14ac:dyDescent="0.25">
      <c r="A489" t="s">
        <v>1010</v>
      </c>
      <c r="B489" t="s">
        <v>1011</v>
      </c>
      <c r="C489" s="29">
        <v>30</v>
      </c>
      <c r="D489" s="30">
        <v>23562</v>
      </c>
      <c r="E489" t="s">
        <v>1504</v>
      </c>
      <c r="F489" s="28">
        <v>10</v>
      </c>
      <c r="G489" t="s">
        <v>1013</v>
      </c>
      <c r="H489" t="s">
        <v>1014</v>
      </c>
      <c r="I489" t="s">
        <v>1017</v>
      </c>
    </row>
    <row r="490" spans="1:9" x14ac:dyDescent="0.25">
      <c r="A490" t="s">
        <v>1010</v>
      </c>
      <c r="B490" t="s">
        <v>1011</v>
      </c>
      <c r="C490" s="29">
        <v>30</v>
      </c>
      <c r="D490" s="30">
        <v>23564</v>
      </c>
      <c r="E490" t="s">
        <v>1505</v>
      </c>
      <c r="F490" s="28">
        <v>10</v>
      </c>
      <c r="G490" t="s">
        <v>1013</v>
      </c>
      <c r="H490" t="s">
        <v>1014</v>
      </c>
      <c r="I490" t="s">
        <v>1017</v>
      </c>
    </row>
    <row r="491" spans="1:9" x14ac:dyDescent="0.25">
      <c r="A491" t="s">
        <v>1010</v>
      </c>
      <c r="B491" t="s">
        <v>1011</v>
      </c>
      <c r="C491" s="29">
        <v>30</v>
      </c>
      <c r="D491" s="30">
        <v>23566</v>
      </c>
      <c r="E491" t="s">
        <v>1506</v>
      </c>
      <c r="F491" s="28">
        <v>10</v>
      </c>
      <c r="G491" t="s">
        <v>1013</v>
      </c>
      <c r="H491" t="s">
        <v>1014</v>
      </c>
      <c r="I491" t="s">
        <v>1017</v>
      </c>
    </row>
    <row r="492" spans="1:9" x14ac:dyDescent="0.25">
      <c r="A492" t="s">
        <v>1010</v>
      </c>
      <c r="B492" t="s">
        <v>1011</v>
      </c>
      <c r="C492" s="29">
        <v>30</v>
      </c>
      <c r="D492" s="30">
        <v>23568</v>
      </c>
      <c r="E492" t="s">
        <v>1507</v>
      </c>
      <c r="F492" s="28">
        <v>10</v>
      </c>
      <c r="G492" t="s">
        <v>1013</v>
      </c>
      <c r="H492" t="s">
        <v>1014</v>
      </c>
      <c r="I492" t="s">
        <v>1017</v>
      </c>
    </row>
    <row r="493" spans="1:9" x14ac:dyDescent="0.25">
      <c r="A493" t="s">
        <v>1010</v>
      </c>
      <c r="B493" t="s">
        <v>1011</v>
      </c>
      <c r="C493" s="29">
        <v>30</v>
      </c>
      <c r="D493" s="30">
        <v>23570</v>
      </c>
      <c r="E493" t="s">
        <v>1508</v>
      </c>
      <c r="F493" s="28">
        <v>10</v>
      </c>
      <c r="G493" t="s">
        <v>1013</v>
      </c>
      <c r="H493" t="s">
        <v>1014</v>
      </c>
      <c r="I493" t="s">
        <v>1017</v>
      </c>
    </row>
    <row r="494" spans="1:9" x14ac:dyDescent="0.25">
      <c r="A494" t="s">
        <v>1010</v>
      </c>
      <c r="B494" t="s">
        <v>1011</v>
      </c>
      <c r="C494" s="29">
        <v>30</v>
      </c>
      <c r="D494" s="30">
        <v>24415</v>
      </c>
      <c r="E494" t="s">
        <v>1509</v>
      </c>
      <c r="F494" s="28">
        <v>10</v>
      </c>
      <c r="G494" t="s">
        <v>1013</v>
      </c>
      <c r="H494" t="s">
        <v>1014</v>
      </c>
      <c r="I494" t="s">
        <v>1017</v>
      </c>
    </row>
    <row r="495" spans="1:9" x14ac:dyDescent="0.25">
      <c r="A495" t="s">
        <v>1010</v>
      </c>
      <c r="B495" t="s">
        <v>1011</v>
      </c>
      <c r="C495" s="29">
        <v>30</v>
      </c>
      <c r="D495" s="30">
        <v>30075</v>
      </c>
      <c r="E495" t="s">
        <v>1510</v>
      </c>
      <c r="F495" s="28">
        <v>10</v>
      </c>
      <c r="G495" t="s">
        <v>1013</v>
      </c>
      <c r="H495" t="s">
        <v>1014</v>
      </c>
      <c r="I495" t="s">
        <v>1017</v>
      </c>
    </row>
    <row r="496" spans="1:9" x14ac:dyDescent="0.25">
      <c r="A496" t="s">
        <v>1010</v>
      </c>
      <c r="B496" t="s">
        <v>1011</v>
      </c>
      <c r="C496" s="29">
        <v>30</v>
      </c>
      <c r="D496" s="30">
        <v>30965</v>
      </c>
      <c r="E496" t="s">
        <v>1511</v>
      </c>
      <c r="F496" s="28">
        <v>10</v>
      </c>
      <c r="G496" t="s">
        <v>1013</v>
      </c>
      <c r="H496" t="s">
        <v>1014</v>
      </c>
      <c r="I496" t="s">
        <v>1017</v>
      </c>
    </row>
    <row r="497" spans="1:9" x14ac:dyDescent="0.25">
      <c r="A497" t="s">
        <v>1010</v>
      </c>
      <c r="B497" t="s">
        <v>1011</v>
      </c>
      <c r="C497" s="29">
        <v>30</v>
      </c>
      <c r="D497" s="30">
        <v>31115</v>
      </c>
      <c r="E497" t="s">
        <v>1512</v>
      </c>
      <c r="F497" s="28">
        <v>10</v>
      </c>
      <c r="G497" t="s">
        <v>1013</v>
      </c>
      <c r="H497" t="s">
        <v>1014</v>
      </c>
      <c r="I497" t="s">
        <v>1017</v>
      </c>
    </row>
    <row r="498" spans="1:9" x14ac:dyDescent="0.25">
      <c r="A498" t="s">
        <v>1010</v>
      </c>
      <c r="B498" t="s">
        <v>1011</v>
      </c>
      <c r="C498" s="29">
        <v>30</v>
      </c>
      <c r="D498" s="30">
        <v>31116</v>
      </c>
      <c r="E498" t="s">
        <v>1513</v>
      </c>
      <c r="F498" s="28">
        <v>10</v>
      </c>
      <c r="G498" t="s">
        <v>1013</v>
      </c>
      <c r="H498" t="s">
        <v>1014</v>
      </c>
      <c r="I498" t="s">
        <v>1017</v>
      </c>
    </row>
    <row r="499" spans="1:9" x14ac:dyDescent="0.25">
      <c r="A499" t="s">
        <v>1010</v>
      </c>
      <c r="B499" t="s">
        <v>1011</v>
      </c>
      <c r="C499" s="29">
        <v>30</v>
      </c>
      <c r="D499" s="30">
        <v>31117</v>
      </c>
      <c r="E499" t="s">
        <v>1514</v>
      </c>
      <c r="F499" s="28">
        <v>10</v>
      </c>
      <c r="G499" t="s">
        <v>1013</v>
      </c>
      <c r="H499" t="s">
        <v>1014</v>
      </c>
      <c r="I499" t="s">
        <v>1017</v>
      </c>
    </row>
    <row r="500" spans="1:9" x14ac:dyDescent="0.25">
      <c r="A500" t="s">
        <v>1010</v>
      </c>
      <c r="B500" t="s">
        <v>1011</v>
      </c>
      <c r="C500" s="29">
        <v>30</v>
      </c>
      <c r="D500" s="30">
        <v>31118</v>
      </c>
      <c r="E500" t="s">
        <v>1515</v>
      </c>
      <c r="F500" s="28">
        <v>10</v>
      </c>
      <c r="G500" t="s">
        <v>1013</v>
      </c>
      <c r="H500" t="s">
        <v>1014</v>
      </c>
      <c r="I500" t="s">
        <v>1017</v>
      </c>
    </row>
    <row r="501" spans="1:9" x14ac:dyDescent="0.25">
      <c r="A501" t="s">
        <v>1010</v>
      </c>
      <c r="B501" t="s">
        <v>1011</v>
      </c>
      <c r="C501" s="29">
        <v>30</v>
      </c>
      <c r="D501" s="30">
        <v>31119</v>
      </c>
      <c r="E501" t="s">
        <v>1516</v>
      </c>
      <c r="F501" s="28">
        <v>10</v>
      </c>
      <c r="G501" t="s">
        <v>1013</v>
      </c>
      <c r="H501" t="s">
        <v>1014</v>
      </c>
      <c r="I501" t="s">
        <v>1017</v>
      </c>
    </row>
    <row r="502" spans="1:9" x14ac:dyDescent="0.25">
      <c r="A502" t="s">
        <v>1010</v>
      </c>
      <c r="B502" t="s">
        <v>1011</v>
      </c>
      <c r="C502" s="29">
        <v>30</v>
      </c>
      <c r="D502" s="30">
        <v>31123</v>
      </c>
      <c r="E502" t="s">
        <v>1517</v>
      </c>
      <c r="F502" s="28">
        <v>10</v>
      </c>
      <c r="G502" t="s">
        <v>1013</v>
      </c>
      <c r="H502" t="s">
        <v>1014</v>
      </c>
      <c r="I502" t="s">
        <v>1017</v>
      </c>
    </row>
    <row r="503" spans="1:9" x14ac:dyDescent="0.25">
      <c r="A503" t="s">
        <v>1010</v>
      </c>
      <c r="B503" t="s">
        <v>1011</v>
      </c>
      <c r="C503" s="29">
        <v>30</v>
      </c>
      <c r="D503" s="30">
        <v>31125</v>
      </c>
      <c r="E503" t="s">
        <v>1518</v>
      </c>
      <c r="F503" s="28">
        <v>10</v>
      </c>
      <c r="G503" t="s">
        <v>1013</v>
      </c>
      <c r="H503" t="s">
        <v>1014</v>
      </c>
      <c r="I503" t="s">
        <v>1017</v>
      </c>
    </row>
    <row r="504" spans="1:9" x14ac:dyDescent="0.25">
      <c r="A504" t="s">
        <v>1010</v>
      </c>
      <c r="B504" t="s">
        <v>1011</v>
      </c>
      <c r="C504" s="29">
        <v>30</v>
      </c>
      <c r="D504" s="30">
        <v>31127</v>
      </c>
      <c r="E504" t="s">
        <v>1519</v>
      </c>
      <c r="F504" s="28">
        <v>10</v>
      </c>
      <c r="G504" t="s">
        <v>1013</v>
      </c>
      <c r="H504" t="s">
        <v>1014</v>
      </c>
      <c r="I504" t="s">
        <v>1017</v>
      </c>
    </row>
    <row r="505" spans="1:9" x14ac:dyDescent="0.25">
      <c r="A505" t="s">
        <v>1010</v>
      </c>
      <c r="B505" t="s">
        <v>1011</v>
      </c>
      <c r="C505" s="29">
        <v>30</v>
      </c>
      <c r="D505" s="30">
        <v>31128</v>
      </c>
      <c r="E505" t="s">
        <v>1520</v>
      </c>
      <c r="F505" s="28">
        <v>10</v>
      </c>
      <c r="G505" t="s">
        <v>1013</v>
      </c>
      <c r="H505" t="s">
        <v>1014</v>
      </c>
      <c r="I505" t="s">
        <v>1017</v>
      </c>
    </row>
    <row r="506" spans="1:9" x14ac:dyDescent="0.25">
      <c r="A506" t="s">
        <v>1010</v>
      </c>
      <c r="B506" t="s">
        <v>1011</v>
      </c>
      <c r="C506" s="29">
        <v>30</v>
      </c>
      <c r="D506" s="30">
        <v>31129</v>
      </c>
      <c r="E506" t="s">
        <v>1521</v>
      </c>
      <c r="F506" s="28">
        <v>10</v>
      </c>
      <c r="G506" t="s">
        <v>1013</v>
      </c>
      <c r="H506" t="s">
        <v>1014</v>
      </c>
      <c r="I506" t="s">
        <v>1017</v>
      </c>
    </row>
    <row r="507" spans="1:9" x14ac:dyDescent="0.25">
      <c r="A507" t="s">
        <v>1010</v>
      </c>
      <c r="B507" t="s">
        <v>1011</v>
      </c>
      <c r="C507" s="29">
        <v>30</v>
      </c>
      <c r="D507" s="30">
        <v>31130</v>
      </c>
      <c r="E507" t="s">
        <v>1522</v>
      </c>
      <c r="F507" s="28">
        <v>10</v>
      </c>
      <c r="G507" t="s">
        <v>1013</v>
      </c>
      <c r="H507" t="s">
        <v>1014</v>
      </c>
      <c r="I507" t="s">
        <v>1017</v>
      </c>
    </row>
    <row r="508" spans="1:9" x14ac:dyDescent="0.25">
      <c r="A508" t="s">
        <v>1010</v>
      </c>
      <c r="B508" t="s">
        <v>1011</v>
      </c>
      <c r="C508" s="29">
        <v>30</v>
      </c>
      <c r="D508" s="30">
        <v>31131</v>
      </c>
      <c r="E508" t="s">
        <v>1523</v>
      </c>
      <c r="F508" s="28">
        <v>10</v>
      </c>
      <c r="G508" t="s">
        <v>1013</v>
      </c>
      <c r="H508" t="s">
        <v>1014</v>
      </c>
      <c r="I508" t="s">
        <v>1017</v>
      </c>
    </row>
    <row r="509" spans="1:9" x14ac:dyDescent="0.25">
      <c r="A509" t="s">
        <v>1010</v>
      </c>
      <c r="B509" t="s">
        <v>1011</v>
      </c>
      <c r="C509" s="29">
        <v>30</v>
      </c>
      <c r="D509" s="30">
        <v>31132</v>
      </c>
      <c r="E509" t="s">
        <v>1524</v>
      </c>
      <c r="F509" s="28">
        <v>10</v>
      </c>
      <c r="G509" t="s">
        <v>1013</v>
      </c>
      <c r="H509" t="s">
        <v>1014</v>
      </c>
      <c r="I509" t="s">
        <v>1017</v>
      </c>
    </row>
    <row r="510" spans="1:9" x14ac:dyDescent="0.25">
      <c r="A510" t="s">
        <v>1010</v>
      </c>
      <c r="B510" t="s">
        <v>1011</v>
      </c>
      <c r="C510" s="29">
        <v>30</v>
      </c>
      <c r="D510" s="30">
        <v>31133</v>
      </c>
      <c r="E510" t="s">
        <v>1525</v>
      </c>
      <c r="F510" s="28">
        <v>10</v>
      </c>
      <c r="G510" t="s">
        <v>1013</v>
      </c>
      <c r="H510" t="s">
        <v>1014</v>
      </c>
      <c r="I510" t="s">
        <v>1017</v>
      </c>
    </row>
    <row r="511" spans="1:9" x14ac:dyDescent="0.25">
      <c r="A511" t="s">
        <v>1010</v>
      </c>
      <c r="B511" t="s">
        <v>1011</v>
      </c>
      <c r="C511" s="29">
        <v>30</v>
      </c>
      <c r="D511" s="30">
        <v>50025</v>
      </c>
      <c r="E511" t="s">
        <v>1526</v>
      </c>
      <c r="F511" s="28">
        <v>10</v>
      </c>
      <c r="G511" t="s">
        <v>1013</v>
      </c>
      <c r="H511" t="s">
        <v>1014</v>
      </c>
      <c r="I511" t="s">
        <v>1017</v>
      </c>
    </row>
    <row r="512" spans="1:9" x14ac:dyDescent="0.25">
      <c r="A512" t="s">
        <v>1010</v>
      </c>
      <c r="B512" t="s">
        <v>1011</v>
      </c>
      <c r="C512" s="29">
        <v>30</v>
      </c>
      <c r="D512" s="30">
        <v>50027</v>
      </c>
      <c r="E512" t="s">
        <v>1527</v>
      </c>
      <c r="F512" s="28">
        <v>10</v>
      </c>
      <c r="G512" t="s">
        <v>1013</v>
      </c>
      <c r="H512" t="s">
        <v>1014</v>
      </c>
      <c r="I512" t="s">
        <v>1017</v>
      </c>
    </row>
    <row r="513" spans="1:9" x14ac:dyDescent="0.25">
      <c r="A513" t="s">
        <v>1010</v>
      </c>
      <c r="B513" t="s">
        <v>1011</v>
      </c>
      <c r="C513" s="29">
        <v>30</v>
      </c>
      <c r="D513" s="30">
        <v>50029</v>
      </c>
      <c r="E513" t="s">
        <v>1528</v>
      </c>
      <c r="F513" s="28">
        <v>10</v>
      </c>
      <c r="G513" t="s">
        <v>1013</v>
      </c>
      <c r="H513" t="s">
        <v>1014</v>
      </c>
      <c r="I513" t="s">
        <v>1017</v>
      </c>
    </row>
    <row r="514" spans="1:9" x14ac:dyDescent="0.25">
      <c r="A514" t="s">
        <v>1010</v>
      </c>
      <c r="B514" t="s">
        <v>1011</v>
      </c>
      <c r="C514" s="29">
        <v>30</v>
      </c>
      <c r="D514" s="30">
        <v>50030</v>
      </c>
      <c r="E514" t="s">
        <v>1529</v>
      </c>
      <c r="F514" s="28">
        <v>10</v>
      </c>
      <c r="G514" t="s">
        <v>1013</v>
      </c>
      <c r="H514" t="s">
        <v>1014</v>
      </c>
      <c r="I514" t="s">
        <v>1017</v>
      </c>
    </row>
    <row r="515" spans="1:9" x14ac:dyDescent="0.25">
      <c r="A515" t="s">
        <v>1010</v>
      </c>
      <c r="B515" t="s">
        <v>1011</v>
      </c>
      <c r="C515" s="29">
        <v>30</v>
      </c>
      <c r="D515" s="30">
        <v>50031</v>
      </c>
      <c r="E515" t="s">
        <v>1530</v>
      </c>
      <c r="F515" s="28">
        <v>10</v>
      </c>
      <c r="G515" t="s">
        <v>1013</v>
      </c>
      <c r="H515" t="s">
        <v>1014</v>
      </c>
      <c r="I515" t="s">
        <v>1017</v>
      </c>
    </row>
    <row r="516" spans="1:9" x14ac:dyDescent="0.25">
      <c r="A516" t="s">
        <v>1010</v>
      </c>
      <c r="B516" t="s">
        <v>1011</v>
      </c>
      <c r="C516" s="29">
        <v>30</v>
      </c>
      <c r="D516" s="30">
        <v>50033</v>
      </c>
      <c r="E516" t="s">
        <v>1531</v>
      </c>
      <c r="F516" s="28">
        <v>10</v>
      </c>
      <c r="G516" t="s">
        <v>1013</v>
      </c>
      <c r="H516" t="s">
        <v>1014</v>
      </c>
      <c r="I516" t="s">
        <v>1017</v>
      </c>
    </row>
    <row r="517" spans="1:9" x14ac:dyDescent="0.25">
      <c r="A517" t="s">
        <v>1010</v>
      </c>
      <c r="B517" t="s">
        <v>1011</v>
      </c>
      <c r="C517" s="29">
        <v>30</v>
      </c>
      <c r="D517" s="30">
        <v>50039</v>
      </c>
      <c r="E517" t="s">
        <v>1532</v>
      </c>
      <c r="F517" s="28">
        <v>10</v>
      </c>
      <c r="G517" t="s">
        <v>1013</v>
      </c>
      <c r="H517" t="s">
        <v>1014</v>
      </c>
      <c r="I517" t="s">
        <v>1017</v>
      </c>
    </row>
    <row r="518" spans="1:9" x14ac:dyDescent="0.25">
      <c r="A518" t="s">
        <v>1010</v>
      </c>
      <c r="B518" t="s">
        <v>1011</v>
      </c>
      <c r="C518" s="29">
        <v>30</v>
      </c>
      <c r="D518" s="30">
        <v>50041</v>
      </c>
      <c r="E518" t="s">
        <v>1533</v>
      </c>
      <c r="F518" s="28">
        <v>10</v>
      </c>
      <c r="G518" t="s">
        <v>1013</v>
      </c>
      <c r="H518" t="s">
        <v>1014</v>
      </c>
      <c r="I518" t="s">
        <v>1017</v>
      </c>
    </row>
    <row r="519" spans="1:9" x14ac:dyDescent="0.25">
      <c r="A519" t="s">
        <v>1010</v>
      </c>
      <c r="B519" t="s">
        <v>1011</v>
      </c>
      <c r="C519" s="29">
        <v>30</v>
      </c>
      <c r="D519" s="30">
        <v>50047</v>
      </c>
      <c r="E519" t="s">
        <v>1534</v>
      </c>
      <c r="F519" s="28">
        <v>10</v>
      </c>
      <c r="G519" t="s">
        <v>1013</v>
      </c>
      <c r="H519" t="s">
        <v>1014</v>
      </c>
      <c r="I519" t="s">
        <v>1017</v>
      </c>
    </row>
    <row r="520" spans="1:9" x14ac:dyDescent="0.25">
      <c r="A520" t="s">
        <v>1010</v>
      </c>
      <c r="B520" t="s">
        <v>1011</v>
      </c>
      <c r="C520" s="29">
        <v>30</v>
      </c>
      <c r="D520" s="30">
        <v>50049</v>
      </c>
      <c r="E520" t="s">
        <v>1535</v>
      </c>
      <c r="F520" s="28">
        <v>10</v>
      </c>
      <c r="G520" t="s">
        <v>1013</v>
      </c>
      <c r="H520" t="s">
        <v>1014</v>
      </c>
      <c r="I520" t="s">
        <v>1017</v>
      </c>
    </row>
    <row r="521" spans="1:9" x14ac:dyDescent="0.25">
      <c r="A521" t="s">
        <v>1010</v>
      </c>
      <c r="B521" t="s">
        <v>1011</v>
      </c>
      <c r="C521" s="29">
        <v>30</v>
      </c>
      <c r="D521" s="30">
        <v>50058</v>
      </c>
      <c r="E521" t="s">
        <v>1536</v>
      </c>
      <c r="F521" s="28">
        <v>10</v>
      </c>
      <c r="G521" t="s">
        <v>1013</v>
      </c>
      <c r="H521" t="s">
        <v>1014</v>
      </c>
      <c r="I521" t="s">
        <v>1017</v>
      </c>
    </row>
    <row r="522" spans="1:9" x14ac:dyDescent="0.25">
      <c r="A522" t="s">
        <v>1010</v>
      </c>
      <c r="B522" t="s">
        <v>1011</v>
      </c>
      <c r="C522" s="29">
        <v>30</v>
      </c>
      <c r="D522" s="30">
        <v>50061</v>
      </c>
      <c r="E522" t="s">
        <v>1537</v>
      </c>
      <c r="F522" s="28">
        <v>10</v>
      </c>
      <c r="G522" t="s">
        <v>1013</v>
      </c>
      <c r="H522" t="s">
        <v>1014</v>
      </c>
      <c r="I522" t="s">
        <v>1017</v>
      </c>
    </row>
    <row r="523" spans="1:9" x14ac:dyDescent="0.25">
      <c r="A523" t="s">
        <v>1010</v>
      </c>
      <c r="B523" t="s">
        <v>1011</v>
      </c>
      <c r="C523" s="29">
        <v>30</v>
      </c>
      <c r="D523" s="30">
        <v>50225</v>
      </c>
      <c r="E523" t="s">
        <v>1538</v>
      </c>
      <c r="F523" s="28">
        <v>10</v>
      </c>
      <c r="G523" t="s">
        <v>1013</v>
      </c>
      <c r="H523" t="s">
        <v>1014</v>
      </c>
      <c r="I523" t="s">
        <v>1017</v>
      </c>
    </row>
    <row r="524" spans="1:9" x14ac:dyDescent="0.25">
      <c r="A524" t="s">
        <v>1010</v>
      </c>
      <c r="B524" t="s">
        <v>1011</v>
      </c>
      <c r="C524" s="29">
        <v>30</v>
      </c>
      <c r="D524" s="30">
        <v>50227</v>
      </c>
      <c r="E524" t="s">
        <v>1539</v>
      </c>
      <c r="F524" s="28">
        <v>10</v>
      </c>
      <c r="G524" t="s">
        <v>1013</v>
      </c>
      <c r="H524" t="s">
        <v>1014</v>
      </c>
      <c r="I524" t="s">
        <v>1017</v>
      </c>
    </row>
    <row r="525" spans="1:9" x14ac:dyDescent="0.25">
      <c r="A525" t="s">
        <v>1010</v>
      </c>
      <c r="B525" t="s">
        <v>1011</v>
      </c>
      <c r="C525" s="29">
        <v>30</v>
      </c>
      <c r="D525" s="30">
        <v>50229</v>
      </c>
      <c r="E525" t="s">
        <v>1540</v>
      </c>
      <c r="F525" s="28">
        <v>10</v>
      </c>
      <c r="G525" t="s">
        <v>1013</v>
      </c>
      <c r="H525" t="s">
        <v>1014</v>
      </c>
      <c r="I525" t="s">
        <v>1017</v>
      </c>
    </row>
    <row r="526" spans="1:9" x14ac:dyDescent="0.25">
      <c r="A526" t="s">
        <v>1010</v>
      </c>
      <c r="B526" t="s">
        <v>1011</v>
      </c>
      <c r="C526" s="29">
        <v>30</v>
      </c>
      <c r="D526" s="30">
        <v>50230</v>
      </c>
      <c r="E526" t="s">
        <v>1541</v>
      </c>
      <c r="F526" s="28">
        <v>10</v>
      </c>
      <c r="G526" t="s">
        <v>1013</v>
      </c>
      <c r="H526" t="s">
        <v>1014</v>
      </c>
      <c r="I526" t="s">
        <v>1017</v>
      </c>
    </row>
    <row r="527" spans="1:9" x14ac:dyDescent="0.25">
      <c r="A527" t="s">
        <v>1010</v>
      </c>
      <c r="B527" t="s">
        <v>1011</v>
      </c>
      <c r="C527" s="29">
        <v>30</v>
      </c>
      <c r="D527" s="30">
        <v>50231</v>
      </c>
      <c r="E527" t="s">
        <v>1542</v>
      </c>
      <c r="F527" s="28">
        <v>10</v>
      </c>
      <c r="G527" t="s">
        <v>1013</v>
      </c>
      <c r="H527" t="s">
        <v>1014</v>
      </c>
      <c r="I527" t="s">
        <v>1017</v>
      </c>
    </row>
    <row r="528" spans="1:9" x14ac:dyDescent="0.25">
      <c r="A528" t="s">
        <v>1010</v>
      </c>
      <c r="B528" t="s">
        <v>1011</v>
      </c>
      <c r="C528" s="29">
        <v>30</v>
      </c>
      <c r="D528" s="30">
        <v>50233</v>
      </c>
      <c r="E528" t="s">
        <v>1543</v>
      </c>
      <c r="F528" s="28">
        <v>10</v>
      </c>
      <c r="G528" t="s">
        <v>1013</v>
      </c>
      <c r="H528" t="s">
        <v>1014</v>
      </c>
      <c r="I528" t="s">
        <v>1017</v>
      </c>
    </row>
    <row r="529" spans="1:9" x14ac:dyDescent="0.25">
      <c r="A529" t="s">
        <v>1010</v>
      </c>
      <c r="B529" t="s">
        <v>1011</v>
      </c>
      <c r="C529" s="29">
        <v>30</v>
      </c>
      <c r="D529" s="30">
        <v>50234</v>
      </c>
      <c r="E529" t="s">
        <v>1544</v>
      </c>
      <c r="F529" s="28">
        <v>10</v>
      </c>
      <c r="G529" t="s">
        <v>1013</v>
      </c>
      <c r="H529" t="s">
        <v>1014</v>
      </c>
      <c r="I529" t="s">
        <v>1017</v>
      </c>
    </row>
    <row r="530" spans="1:9" x14ac:dyDescent="0.25">
      <c r="A530" t="s">
        <v>1010</v>
      </c>
      <c r="B530" t="s">
        <v>1011</v>
      </c>
      <c r="C530" s="29">
        <v>30</v>
      </c>
      <c r="D530" s="30">
        <v>50239</v>
      </c>
      <c r="E530" t="s">
        <v>1545</v>
      </c>
      <c r="F530" s="28">
        <v>10</v>
      </c>
      <c r="G530" t="s">
        <v>1013</v>
      </c>
      <c r="H530" t="s">
        <v>1014</v>
      </c>
      <c r="I530" t="s">
        <v>1017</v>
      </c>
    </row>
    <row r="531" spans="1:9" x14ac:dyDescent="0.25">
      <c r="A531" t="s">
        <v>1010</v>
      </c>
      <c r="B531" t="s">
        <v>1011</v>
      </c>
      <c r="C531" s="29">
        <v>30</v>
      </c>
      <c r="D531" s="30">
        <v>50250</v>
      </c>
      <c r="E531" t="s">
        <v>1546</v>
      </c>
      <c r="F531" s="28">
        <v>10</v>
      </c>
      <c r="G531" t="s">
        <v>1013</v>
      </c>
      <c r="H531" t="s">
        <v>1014</v>
      </c>
      <c r="I531" t="s">
        <v>1017</v>
      </c>
    </row>
    <row r="532" spans="1:9" x14ac:dyDescent="0.25">
      <c r="A532" t="s">
        <v>1010</v>
      </c>
      <c r="B532" t="s">
        <v>1011</v>
      </c>
      <c r="C532" s="29">
        <v>30</v>
      </c>
      <c r="D532" s="30">
        <v>50258</v>
      </c>
      <c r="E532" t="s">
        <v>1547</v>
      </c>
      <c r="F532" s="28">
        <v>10</v>
      </c>
      <c r="G532" t="s">
        <v>1013</v>
      </c>
      <c r="H532" t="s">
        <v>1014</v>
      </c>
      <c r="I532" t="s">
        <v>1017</v>
      </c>
    </row>
    <row r="533" spans="1:9" x14ac:dyDescent="0.25">
      <c r="A533" t="s">
        <v>1010</v>
      </c>
      <c r="B533" t="s">
        <v>1011</v>
      </c>
      <c r="C533" s="29">
        <v>30</v>
      </c>
      <c r="D533" s="30">
        <v>50261</v>
      </c>
      <c r="E533" t="s">
        <v>1548</v>
      </c>
      <c r="F533" s="28">
        <v>10</v>
      </c>
      <c r="G533" t="s">
        <v>1013</v>
      </c>
      <c r="H533" t="s">
        <v>1014</v>
      </c>
      <c r="I533" t="s">
        <v>1017</v>
      </c>
    </row>
    <row r="534" spans="1:9" x14ac:dyDescent="0.25">
      <c r="A534" t="s">
        <v>1010</v>
      </c>
      <c r="B534" t="s">
        <v>1011</v>
      </c>
      <c r="C534" s="29">
        <v>30</v>
      </c>
      <c r="D534" s="30">
        <v>50262</v>
      </c>
      <c r="E534" t="s">
        <v>1549</v>
      </c>
      <c r="F534" s="28">
        <v>10</v>
      </c>
      <c r="G534" t="s">
        <v>1013</v>
      </c>
      <c r="H534" t="s">
        <v>1014</v>
      </c>
      <c r="I534" t="s">
        <v>1017</v>
      </c>
    </row>
    <row r="535" spans="1:9" x14ac:dyDescent="0.25">
      <c r="A535" t="s">
        <v>1010</v>
      </c>
      <c r="B535" t="s">
        <v>1011</v>
      </c>
      <c r="C535" s="29">
        <v>30</v>
      </c>
      <c r="D535" s="30">
        <v>50265</v>
      </c>
      <c r="E535" t="s">
        <v>1550</v>
      </c>
      <c r="F535" s="28">
        <v>10</v>
      </c>
      <c r="G535" t="s">
        <v>1013</v>
      </c>
      <c r="H535" t="s">
        <v>1014</v>
      </c>
      <c r="I535" t="s">
        <v>1017</v>
      </c>
    </row>
    <row r="536" spans="1:9" x14ac:dyDescent="0.25">
      <c r="A536" t="s">
        <v>1010</v>
      </c>
      <c r="B536" t="s">
        <v>1011</v>
      </c>
      <c r="C536" s="29">
        <v>30</v>
      </c>
      <c r="D536" s="30">
        <v>50270</v>
      </c>
      <c r="E536" t="s">
        <v>1551</v>
      </c>
      <c r="F536" s="28">
        <v>10</v>
      </c>
      <c r="G536" t="s">
        <v>1013</v>
      </c>
      <c r="H536" t="s">
        <v>1014</v>
      </c>
      <c r="I536" t="s">
        <v>1017</v>
      </c>
    </row>
    <row r="537" spans="1:9" x14ac:dyDescent="0.25">
      <c r="A537" t="s">
        <v>1010</v>
      </c>
      <c r="B537" t="s">
        <v>1011</v>
      </c>
      <c r="C537" s="29">
        <v>30</v>
      </c>
      <c r="D537" s="30">
        <v>50425</v>
      </c>
      <c r="E537" t="s">
        <v>1552</v>
      </c>
      <c r="F537" s="28">
        <v>10</v>
      </c>
      <c r="G537" t="s">
        <v>1013</v>
      </c>
      <c r="H537" t="s">
        <v>1014</v>
      </c>
      <c r="I537" t="s">
        <v>1017</v>
      </c>
    </row>
    <row r="538" spans="1:9" x14ac:dyDescent="0.25">
      <c r="A538" t="s">
        <v>1010</v>
      </c>
      <c r="B538" t="s">
        <v>1011</v>
      </c>
      <c r="C538" s="29">
        <v>30</v>
      </c>
      <c r="D538" s="30">
        <v>50427</v>
      </c>
      <c r="E538" t="s">
        <v>1553</v>
      </c>
      <c r="F538" s="28">
        <v>10</v>
      </c>
      <c r="G538" t="s">
        <v>1013</v>
      </c>
      <c r="H538" t="s">
        <v>1014</v>
      </c>
      <c r="I538" t="s">
        <v>1017</v>
      </c>
    </row>
    <row r="539" spans="1:9" x14ac:dyDescent="0.25">
      <c r="A539" t="s">
        <v>1010</v>
      </c>
      <c r="B539" t="s">
        <v>1011</v>
      </c>
      <c r="C539" s="29">
        <v>30</v>
      </c>
      <c r="D539" s="30">
        <v>50429</v>
      </c>
      <c r="E539" t="s">
        <v>1554</v>
      </c>
      <c r="F539" s="28">
        <v>10</v>
      </c>
      <c r="G539" t="s">
        <v>1013</v>
      </c>
      <c r="H539" t="s">
        <v>1014</v>
      </c>
      <c r="I539" t="s">
        <v>1017</v>
      </c>
    </row>
    <row r="540" spans="1:9" x14ac:dyDescent="0.25">
      <c r="A540" t="s">
        <v>1010</v>
      </c>
      <c r="B540" t="s">
        <v>1011</v>
      </c>
      <c r="C540" s="29">
        <v>30</v>
      </c>
      <c r="D540" s="30">
        <v>50430</v>
      </c>
      <c r="E540" t="s">
        <v>1555</v>
      </c>
      <c r="F540" s="28">
        <v>10</v>
      </c>
      <c r="G540" t="s">
        <v>1013</v>
      </c>
      <c r="H540" t="s">
        <v>1014</v>
      </c>
      <c r="I540" t="s">
        <v>1017</v>
      </c>
    </row>
    <row r="541" spans="1:9" x14ac:dyDescent="0.25">
      <c r="A541" t="s">
        <v>1010</v>
      </c>
      <c r="B541" t="s">
        <v>1011</v>
      </c>
      <c r="C541" s="29">
        <v>30</v>
      </c>
      <c r="D541" s="30">
        <v>50431</v>
      </c>
      <c r="E541" t="s">
        <v>1556</v>
      </c>
      <c r="F541" s="28">
        <v>10</v>
      </c>
      <c r="G541" t="s">
        <v>1013</v>
      </c>
      <c r="H541" t="s">
        <v>1014</v>
      </c>
      <c r="I541" t="s">
        <v>1017</v>
      </c>
    </row>
    <row r="542" spans="1:9" x14ac:dyDescent="0.25">
      <c r="A542" t="s">
        <v>1010</v>
      </c>
      <c r="B542" t="s">
        <v>1011</v>
      </c>
      <c r="C542" s="29">
        <v>30</v>
      </c>
      <c r="D542" s="30">
        <v>50433</v>
      </c>
      <c r="E542" t="s">
        <v>1557</v>
      </c>
      <c r="F542" s="28">
        <v>10</v>
      </c>
      <c r="G542" t="s">
        <v>1013</v>
      </c>
      <c r="H542" t="s">
        <v>1014</v>
      </c>
      <c r="I542" t="s">
        <v>1017</v>
      </c>
    </row>
    <row r="543" spans="1:9" x14ac:dyDescent="0.25">
      <c r="A543" t="s">
        <v>1010</v>
      </c>
      <c r="B543" t="s">
        <v>1011</v>
      </c>
      <c r="C543" s="29">
        <v>30</v>
      </c>
      <c r="D543" s="30">
        <v>50447</v>
      </c>
      <c r="E543" t="s">
        <v>1558</v>
      </c>
      <c r="F543" s="28">
        <v>10</v>
      </c>
      <c r="G543" t="s">
        <v>1013</v>
      </c>
      <c r="H543" t="s">
        <v>1014</v>
      </c>
      <c r="I543" t="s">
        <v>1017</v>
      </c>
    </row>
    <row r="544" spans="1:9" x14ac:dyDescent="0.25">
      <c r="A544" t="s">
        <v>1010</v>
      </c>
      <c r="B544" t="s">
        <v>1011</v>
      </c>
      <c r="C544" s="29">
        <v>30</v>
      </c>
      <c r="D544" s="30">
        <v>50625</v>
      </c>
      <c r="E544" t="s">
        <v>1559</v>
      </c>
      <c r="F544" s="28">
        <v>10</v>
      </c>
      <c r="G544" t="s">
        <v>1013</v>
      </c>
      <c r="H544" t="s">
        <v>1014</v>
      </c>
      <c r="I544" t="s">
        <v>1017</v>
      </c>
    </row>
    <row r="545" spans="1:9" x14ac:dyDescent="0.25">
      <c r="A545" t="s">
        <v>1010</v>
      </c>
      <c r="B545" t="s">
        <v>1011</v>
      </c>
      <c r="C545" s="29">
        <v>30</v>
      </c>
      <c r="D545" s="30">
        <v>50627</v>
      </c>
      <c r="E545" t="s">
        <v>1560</v>
      </c>
      <c r="F545" s="28">
        <v>10</v>
      </c>
      <c r="G545" t="s">
        <v>1013</v>
      </c>
      <c r="H545" t="s">
        <v>1014</v>
      </c>
      <c r="I545" t="s">
        <v>1017</v>
      </c>
    </row>
    <row r="546" spans="1:9" x14ac:dyDescent="0.25">
      <c r="A546" t="s">
        <v>1010</v>
      </c>
      <c r="B546" t="s">
        <v>1011</v>
      </c>
      <c r="C546" s="29">
        <v>30</v>
      </c>
      <c r="D546" s="30">
        <v>50628</v>
      </c>
      <c r="E546" t="s">
        <v>1561</v>
      </c>
      <c r="F546" s="28">
        <v>10</v>
      </c>
      <c r="G546" t="s">
        <v>1013</v>
      </c>
      <c r="H546" t="s">
        <v>1014</v>
      </c>
      <c r="I546" t="s">
        <v>1017</v>
      </c>
    </row>
    <row r="547" spans="1:9" x14ac:dyDescent="0.25">
      <c r="A547" t="s">
        <v>1010</v>
      </c>
      <c r="B547" t="s">
        <v>1011</v>
      </c>
      <c r="C547" s="29">
        <v>30</v>
      </c>
      <c r="D547" s="30">
        <v>50629</v>
      </c>
      <c r="E547" t="s">
        <v>1562</v>
      </c>
      <c r="F547" s="28">
        <v>10</v>
      </c>
      <c r="G547" t="s">
        <v>1013</v>
      </c>
      <c r="H547" t="s">
        <v>1014</v>
      </c>
      <c r="I547" t="s">
        <v>1017</v>
      </c>
    </row>
    <row r="548" spans="1:9" x14ac:dyDescent="0.25">
      <c r="A548" t="s">
        <v>1010</v>
      </c>
      <c r="B548" t="s">
        <v>1011</v>
      </c>
      <c r="C548" s="29">
        <v>30</v>
      </c>
      <c r="D548" s="30">
        <v>50631</v>
      </c>
      <c r="E548" t="s">
        <v>1563</v>
      </c>
      <c r="F548" s="28">
        <v>10</v>
      </c>
      <c r="G548" t="s">
        <v>1013</v>
      </c>
      <c r="H548" t="s">
        <v>1014</v>
      </c>
      <c r="I548" t="s">
        <v>1017</v>
      </c>
    </row>
    <row r="549" spans="1:9" x14ac:dyDescent="0.25">
      <c r="A549" t="s">
        <v>1010</v>
      </c>
      <c r="B549" t="s">
        <v>1011</v>
      </c>
      <c r="C549" s="29">
        <v>30</v>
      </c>
      <c r="D549" s="30">
        <v>50633</v>
      </c>
      <c r="E549" t="s">
        <v>1564</v>
      </c>
      <c r="F549" s="28">
        <v>10</v>
      </c>
      <c r="G549" t="s">
        <v>1013</v>
      </c>
      <c r="H549" t="s">
        <v>1014</v>
      </c>
      <c r="I549" t="s">
        <v>1017</v>
      </c>
    </row>
    <row r="550" spans="1:9" x14ac:dyDescent="0.25">
      <c r="A550" t="s">
        <v>1010</v>
      </c>
      <c r="B550" t="s">
        <v>1011</v>
      </c>
      <c r="C550" s="29">
        <v>30</v>
      </c>
      <c r="D550" s="30">
        <v>50635</v>
      </c>
      <c r="E550" t="s">
        <v>1565</v>
      </c>
      <c r="F550" s="28">
        <v>10</v>
      </c>
      <c r="G550" t="s">
        <v>1013</v>
      </c>
      <c r="H550" t="s">
        <v>1014</v>
      </c>
      <c r="I550" t="s">
        <v>1017</v>
      </c>
    </row>
    <row r="551" spans="1:9" x14ac:dyDescent="0.25">
      <c r="A551" t="s">
        <v>1010</v>
      </c>
      <c r="B551" t="s">
        <v>1011</v>
      </c>
      <c r="C551" s="29">
        <v>30</v>
      </c>
      <c r="D551" s="30">
        <v>50637</v>
      </c>
      <c r="E551" t="s">
        <v>1566</v>
      </c>
      <c r="F551" s="28">
        <v>10</v>
      </c>
      <c r="G551" t="s">
        <v>1013</v>
      </c>
      <c r="H551" t="s">
        <v>1014</v>
      </c>
      <c r="I551" t="s">
        <v>1017</v>
      </c>
    </row>
    <row r="552" spans="1:9" x14ac:dyDescent="0.25">
      <c r="A552" t="s">
        <v>1010</v>
      </c>
      <c r="B552" t="s">
        <v>1011</v>
      </c>
      <c r="C552" s="29">
        <v>30</v>
      </c>
      <c r="D552" s="30">
        <v>50640</v>
      </c>
      <c r="E552" t="s">
        <v>1567</v>
      </c>
      <c r="F552" s="28">
        <v>10</v>
      </c>
      <c r="G552" t="s">
        <v>1013</v>
      </c>
      <c r="H552" t="s">
        <v>1014</v>
      </c>
      <c r="I552" t="s">
        <v>1017</v>
      </c>
    </row>
    <row r="553" spans="1:9" x14ac:dyDescent="0.25">
      <c r="A553" t="s">
        <v>1010</v>
      </c>
      <c r="B553" t="s">
        <v>1011</v>
      </c>
      <c r="C553" s="29">
        <v>30</v>
      </c>
      <c r="D553" s="30">
        <v>50697</v>
      </c>
      <c r="E553" t="s">
        <v>1568</v>
      </c>
      <c r="F553" s="28">
        <v>10</v>
      </c>
      <c r="G553" t="s">
        <v>1013</v>
      </c>
      <c r="H553" t="s">
        <v>1014</v>
      </c>
      <c r="I553" t="s">
        <v>1017</v>
      </c>
    </row>
    <row r="554" spans="1:9" x14ac:dyDescent="0.25">
      <c r="A554" t="s">
        <v>1010</v>
      </c>
      <c r="B554" t="s">
        <v>1011</v>
      </c>
      <c r="C554" s="29">
        <v>30</v>
      </c>
      <c r="D554" s="30">
        <v>50699</v>
      </c>
      <c r="E554" t="s">
        <v>1569</v>
      </c>
      <c r="F554" s="28">
        <v>10</v>
      </c>
      <c r="G554" t="s">
        <v>1013</v>
      </c>
      <c r="H554" t="s">
        <v>1014</v>
      </c>
      <c r="I554" t="s">
        <v>1017</v>
      </c>
    </row>
    <row r="555" spans="1:9" x14ac:dyDescent="0.25">
      <c r="A555" t="s">
        <v>1010</v>
      </c>
      <c r="B555" t="s">
        <v>1011</v>
      </c>
      <c r="C555" s="29">
        <v>30</v>
      </c>
      <c r="D555" s="30">
        <v>50701</v>
      </c>
      <c r="E555" t="s">
        <v>1570</v>
      </c>
      <c r="F555" s="28">
        <v>10</v>
      </c>
      <c r="G555" t="s">
        <v>1013</v>
      </c>
      <c r="H555" t="s">
        <v>1014</v>
      </c>
      <c r="I555" t="s">
        <v>1017</v>
      </c>
    </row>
    <row r="556" spans="1:9" x14ac:dyDescent="0.25">
      <c r="A556" t="s">
        <v>1010</v>
      </c>
      <c r="B556" t="s">
        <v>1011</v>
      </c>
      <c r="C556" s="29">
        <v>30</v>
      </c>
      <c r="D556" s="30">
        <v>50703</v>
      </c>
      <c r="E556" t="s">
        <v>1571</v>
      </c>
      <c r="F556" s="28">
        <v>10</v>
      </c>
      <c r="G556" t="s">
        <v>1013</v>
      </c>
      <c r="H556" t="s">
        <v>1014</v>
      </c>
      <c r="I556" t="s">
        <v>1017</v>
      </c>
    </row>
    <row r="557" spans="1:9" x14ac:dyDescent="0.25">
      <c r="A557" t="s">
        <v>1010</v>
      </c>
      <c r="B557" t="s">
        <v>1011</v>
      </c>
      <c r="C557" s="29">
        <v>30</v>
      </c>
      <c r="D557" s="30">
        <v>50705</v>
      </c>
      <c r="E557" t="s">
        <v>1572</v>
      </c>
      <c r="F557" s="28">
        <v>10</v>
      </c>
      <c r="G557" t="s">
        <v>1013</v>
      </c>
      <c r="H557" t="s">
        <v>1014</v>
      </c>
      <c r="I557" t="s">
        <v>1017</v>
      </c>
    </row>
    <row r="558" spans="1:9" x14ac:dyDescent="0.25">
      <c r="A558" t="s">
        <v>1010</v>
      </c>
      <c r="B558" t="s">
        <v>1011</v>
      </c>
      <c r="C558" s="29">
        <v>30</v>
      </c>
      <c r="D558" s="30">
        <v>50706</v>
      </c>
      <c r="E558" t="s">
        <v>1573</v>
      </c>
      <c r="F558" s="28">
        <v>10</v>
      </c>
      <c r="G558" t="s">
        <v>1013</v>
      </c>
      <c r="H558" t="s">
        <v>1014</v>
      </c>
      <c r="I558" t="s">
        <v>1017</v>
      </c>
    </row>
    <row r="559" spans="1:9" x14ac:dyDescent="0.25">
      <c r="A559" t="s">
        <v>1010</v>
      </c>
      <c r="B559" t="s">
        <v>1011</v>
      </c>
      <c r="C559" s="29">
        <v>30</v>
      </c>
      <c r="D559" s="30">
        <v>50707</v>
      </c>
      <c r="E559" t="s">
        <v>1574</v>
      </c>
      <c r="F559" s="28">
        <v>10</v>
      </c>
      <c r="G559" t="s">
        <v>1013</v>
      </c>
      <c r="H559" t="s">
        <v>1014</v>
      </c>
      <c r="I559" t="s">
        <v>1017</v>
      </c>
    </row>
    <row r="560" spans="1:9" x14ac:dyDescent="0.25">
      <c r="A560" t="s">
        <v>1010</v>
      </c>
      <c r="B560" t="s">
        <v>1011</v>
      </c>
      <c r="C560" s="29">
        <v>30</v>
      </c>
      <c r="D560" s="30">
        <v>50709</v>
      </c>
      <c r="E560" t="s">
        <v>1575</v>
      </c>
      <c r="F560" s="28">
        <v>10</v>
      </c>
      <c r="G560" t="s">
        <v>1013</v>
      </c>
      <c r="H560" t="s">
        <v>1014</v>
      </c>
      <c r="I560" t="s">
        <v>1017</v>
      </c>
    </row>
    <row r="561" spans="1:9" x14ac:dyDescent="0.25">
      <c r="A561" t="s">
        <v>1010</v>
      </c>
      <c r="B561" t="s">
        <v>1011</v>
      </c>
      <c r="C561" s="29">
        <v>30</v>
      </c>
      <c r="D561" s="30">
        <v>50711</v>
      </c>
      <c r="E561" t="s">
        <v>1576</v>
      </c>
      <c r="F561" s="28">
        <v>10</v>
      </c>
      <c r="G561" t="s">
        <v>1013</v>
      </c>
      <c r="H561" t="s">
        <v>1014</v>
      </c>
      <c r="I561" t="s">
        <v>1017</v>
      </c>
    </row>
    <row r="562" spans="1:9" x14ac:dyDescent="0.25">
      <c r="A562" t="s">
        <v>1010</v>
      </c>
      <c r="B562" t="s">
        <v>1011</v>
      </c>
      <c r="C562" s="29">
        <v>30</v>
      </c>
      <c r="D562" s="30">
        <v>50712</v>
      </c>
      <c r="E562" t="s">
        <v>1577</v>
      </c>
      <c r="F562" s="28">
        <v>10</v>
      </c>
      <c r="G562" t="s">
        <v>1013</v>
      </c>
      <c r="H562" t="s">
        <v>1014</v>
      </c>
      <c r="I562" t="s">
        <v>1017</v>
      </c>
    </row>
    <row r="563" spans="1:9" x14ac:dyDescent="0.25">
      <c r="A563" t="s">
        <v>1010</v>
      </c>
      <c r="B563" t="s">
        <v>1011</v>
      </c>
      <c r="C563" s="29">
        <v>30</v>
      </c>
      <c r="D563" s="30">
        <v>50713</v>
      </c>
      <c r="E563" t="s">
        <v>1578</v>
      </c>
      <c r="F563" s="28">
        <v>10</v>
      </c>
      <c r="G563" t="s">
        <v>1013</v>
      </c>
      <c r="H563" t="s">
        <v>1014</v>
      </c>
      <c r="I563" t="s">
        <v>1017</v>
      </c>
    </row>
    <row r="564" spans="1:9" x14ac:dyDescent="0.25">
      <c r="A564" t="s">
        <v>1010</v>
      </c>
      <c r="B564" t="s">
        <v>1011</v>
      </c>
      <c r="C564" s="29">
        <v>30</v>
      </c>
      <c r="D564" s="30">
        <v>50714</v>
      </c>
      <c r="E564" t="s">
        <v>1579</v>
      </c>
      <c r="F564" s="28">
        <v>10</v>
      </c>
      <c r="G564" t="s">
        <v>1013</v>
      </c>
      <c r="H564" t="s">
        <v>1014</v>
      </c>
      <c r="I564" t="s">
        <v>1017</v>
      </c>
    </row>
    <row r="565" spans="1:9" x14ac:dyDescent="0.25">
      <c r="A565" t="s">
        <v>1010</v>
      </c>
      <c r="B565" t="s">
        <v>1011</v>
      </c>
      <c r="C565" s="29">
        <v>30</v>
      </c>
      <c r="D565" s="30">
        <v>50715</v>
      </c>
      <c r="E565" t="s">
        <v>1580</v>
      </c>
      <c r="F565" s="28">
        <v>10</v>
      </c>
      <c r="G565" t="s">
        <v>1013</v>
      </c>
      <c r="H565" t="s">
        <v>1014</v>
      </c>
      <c r="I565" t="s">
        <v>1017</v>
      </c>
    </row>
    <row r="566" spans="1:9" x14ac:dyDescent="0.25">
      <c r="A566" t="s">
        <v>1010</v>
      </c>
      <c r="B566" t="s">
        <v>1011</v>
      </c>
      <c r="C566" s="29">
        <v>30</v>
      </c>
      <c r="D566" s="30">
        <v>50717</v>
      </c>
      <c r="E566" t="s">
        <v>1581</v>
      </c>
      <c r="F566" s="28">
        <v>10</v>
      </c>
      <c r="G566" t="s">
        <v>1013</v>
      </c>
      <c r="H566" t="s">
        <v>1014</v>
      </c>
      <c r="I566" t="s">
        <v>1017</v>
      </c>
    </row>
    <row r="567" spans="1:9" x14ac:dyDescent="0.25">
      <c r="A567" t="s">
        <v>1010</v>
      </c>
      <c r="B567" t="s">
        <v>1011</v>
      </c>
      <c r="C567" s="29">
        <v>30</v>
      </c>
      <c r="D567" s="30">
        <v>50719</v>
      </c>
      <c r="E567" t="s">
        <v>1582</v>
      </c>
      <c r="F567" s="28">
        <v>10</v>
      </c>
      <c r="G567" t="s">
        <v>1013</v>
      </c>
      <c r="H567" t="s">
        <v>1014</v>
      </c>
      <c r="I567" t="s">
        <v>1017</v>
      </c>
    </row>
    <row r="568" spans="1:9" x14ac:dyDescent="0.25">
      <c r="A568" t="s">
        <v>1010</v>
      </c>
      <c r="B568" t="s">
        <v>1011</v>
      </c>
      <c r="C568" s="29">
        <v>30</v>
      </c>
      <c r="D568" s="30">
        <v>50720</v>
      </c>
      <c r="E568" t="s">
        <v>1583</v>
      </c>
      <c r="F568" s="28">
        <v>10</v>
      </c>
      <c r="G568" t="s">
        <v>1013</v>
      </c>
      <c r="H568" t="s">
        <v>1014</v>
      </c>
      <c r="I568" t="s">
        <v>1017</v>
      </c>
    </row>
    <row r="569" spans="1:9" x14ac:dyDescent="0.25">
      <c r="A569" t="s">
        <v>1010</v>
      </c>
      <c r="B569" t="s">
        <v>1011</v>
      </c>
      <c r="C569" s="29">
        <v>30</v>
      </c>
      <c r="D569" s="30">
        <v>50825</v>
      </c>
      <c r="E569" t="s">
        <v>1584</v>
      </c>
      <c r="F569" s="28">
        <v>10</v>
      </c>
      <c r="G569" t="s">
        <v>1013</v>
      </c>
      <c r="H569" t="s">
        <v>1014</v>
      </c>
      <c r="I569" t="s">
        <v>1017</v>
      </c>
    </row>
    <row r="570" spans="1:9" x14ac:dyDescent="0.25">
      <c r="A570" t="s">
        <v>1010</v>
      </c>
      <c r="B570" t="s">
        <v>1011</v>
      </c>
      <c r="C570" s="29">
        <v>30</v>
      </c>
      <c r="D570" s="30">
        <v>50827</v>
      </c>
      <c r="E570" t="s">
        <v>1585</v>
      </c>
      <c r="F570" s="28">
        <v>10</v>
      </c>
      <c r="G570" t="s">
        <v>1013</v>
      </c>
      <c r="H570" t="s">
        <v>1014</v>
      </c>
      <c r="I570" t="s">
        <v>1017</v>
      </c>
    </row>
    <row r="571" spans="1:9" x14ac:dyDescent="0.25">
      <c r="A571" t="s">
        <v>1010</v>
      </c>
      <c r="B571" t="s">
        <v>1011</v>
      </c>
      <c r="C571" s="29">
        <v>30</v>
      </c>
      <c r="D571" s="30">
        <v>50829</v>
      </c>
      <c r="E571" t="s">
        <v>1586</v>
      </c>
      <c r="F571" s="28">
        <v>10</v>
      </c>
      <c r="G571" t="s">
        <v>1013</v>
      </c>
      <c r="H571" t="s">
        <v>1014</v>
      </c>
      <c r="I571" t="s">
        <v>1017</v>
      </c>
    </row>
    <row r="572" spans="1:9" x14ac:dyDescent="0.25">
      <c r="A572" t="s">
        <v>1010</v>
      </c>
      <c r="B572" t="s">
        <v>1011</v>
      </c>
      <c r="C572" s="29">
        <v>30</v>
      </c>
      <c r="D572" s="30">
        <v>50830</v>
      </c>
      <c r="E572" t="s">
        <v>1587</v>
      </c>
      <c r="F572" s="28">
        <v>10</v>
      </c>
      <c r="G572" t="s">
        <v>1013</v>
      </c>
      <c r="H572" t="s">
        <v>1014</v>
      </c>
      <c r="I572" t="s">
        <v>1017</v>
      </c>
    </row>
    <row r="573" spans="1:9" x14ac:dyDescent="0.25">
      <c r="A573" t="s">
        <v>1010</v>
      </c>
      <c r="B573" t="s">
        <v>1011</v>
      </c>
      <c r="C573" s="29">
        <v>30</v>
      </c>
      <c r="D573" s="30">
        <v>50831</v>
      </c>
      <c r="E573" t="s">
        <v>1588</v>
      </c>
      <c r="F573" s="28">
        <v>10</v>
      </c>
      <c r="G573" t="s">
        <v>1013</v>
      </c>
      <c r="H573" t="s">
        <v>1014</v>
      </c>
      <c r="I573" t="s">
        <v>1017</v>
      </c>
    </row>
    <row r="574" spans="1:9" x14ac:dyDescent="0.25">
      <c r="A574" t="s">
        <v>1010</v>
      </c>
      <c r="B574" t="s">
        <v>1011</v>
      </c>
      <c r="C574" s="29">
        <v>30</v>
      </c>
      <c r="D574" s="30">
        <v>50833</v>
      </c>
      <c r="E574" t="s">
        <v>1589</v>
      </c>
      <c r="F574" s="28">
        <v>10</v>
      </c>
      <c r="G574" t="s">
        <v>1013</v>
      </c>
      <c r="H574" t="s">
        <v>1014</v>
      </c>
      <c r="I574" t="s">
        <v>1017</v>
      </c>
    </row>
    <row r="575" spans="1:9" x14ac:dyDescent="0.25">
      <c r="A575" t="s">
        <v>1010</v>
      </c>
      <c r="B575" t="s">
        <v>1011</v>
      </c>
      <c r="C575" s="29">
        <v>30</v>
      </c>
      <c r="D575" s="30">
        <v>50837</v>
      </c>
      <c r="E575" t="s">
        <v>1590</v>
      </c>
      <c r="F575" s="28">
        <v>10</v>
      </c>
      <c r="G575" t="s">
        <v>1013</v>
      </c>
      <c r="H575" t="s">
        <v>1014</v>
      </c>
      <c r="I575" t="s">
        <v>1017</v>
      </c>
    </row>
    <row r="576" spans="1:9" x14ac:dyDescent="0.25">
      <c r="A576" t="s">
        <v>1010</v>
      </c>
      <c r="B576" t="s">
        <v>1011</v>
      </c>
      <c r="C576" s="29">
        <v>30</v>
      </c>
      <c r="D576" s="30">
        <v>51029</v>
      </c>
      <c r="E576" t="s">
        <v>1591</v>
      </c>
      <c r="F576" s="28">
        <v>10</v>
      </c>
      <c r="G576" t="s">
        <v>1013</v>
      </c>
      <c r="H576" t="s">
        <v>1014</v>
      </c>
      <c r="I576" t="s">
        <v>1017</v>
      </c>
    </row>
    <row r="577" spans="1:9" x14ac:dyDescent="0.25">
      <c r="A577" t="s">
        <v>1010</v>
      </c>
      <c r="B577" t="s">
        <v>1011</v>
      </c>
      <c r="C577" s="29">
        <v>30</v>
      </c>
      <c r="D577" s="30">
        <v>51030</v>
      </c>
      <c r="E577" t="s">
        <v>1592</v>
      </c>
      <c r="F577" s="28">
        <v>10</v>
      </c>
      <c r="G577" t="s">
        <v>1013</v>
      </c>
      <c r="H577" t="s">
        <v>1014</v>
      </c>
      <c r="I577" t="s">
        <v>1017</v>
      </c>
    </row>
    <row r="578" spans="1:9" x14ac:dyDescent="0.25">
      <c r="A578" t="s">
        <v>1010</v>
      </c>
      <c r="B578" t="s">
        <v>1011</v>
      </c>
      <c r="C578" s="29">
        <v>30</v>
      </c>
      <c r="D578" s="30">
        <v>70064</v>
      </c>
      <c r="E578" t="s">
        <v>1593</v>
      </c>
      <c r="F578" s="28">
        <v>10</v>
      </c>
      <c r="G578" t="s">
        <v>1013</v>
      </c>
      <c r="H578" t="s">
        <v>1014</v>
      </c>
      <c r="I578" t="s">
        <v>1017</v>
      </c>
    </row>
    <row r="579" spans="1:9" x14ac:dyDescent="0.25">
      <c r="A579" t="s">
        <v>1010</v>
      </c>
      <c r="B579" t="s">
        <v>1011</v>
      </c>
      <c r="C579" s="29">
        <v>35</v>
      </c>
      <c r="D579" s="30">
        <v>10433</v>
      </c>
      <c r="E579" t="s">
        <v>1594</v>
      </c>
      <c r="F579" s="28">
        <v>10</v>
      </c>
      <c r="G579" t="s">
        <v>1013</v>
      </c>
      <c r="H579" t="s">
        <v>1014</v>
      </c>
      <c r="I579" t="s">
        <v>1017</v>
      </c>
    </row>
    <row r="580" spans="1:9" x14ac:dyDescent="0.25">
      <c r="A580" t="s">
        <v>1010</v>
      </c>
      <c r="B580" t="s">
        <v>1011</v>
      </c>
      <c r="C580" s="29">
        <v>35</v>
      </c>
      <c r="D580" s="30">
        <v>10434</v>
      </c>
      <c r="E580" t="s">
        <v>1595</v>
      </c>
      <c r="F580" s="28">
        <v>10</v>
      </c>
      <c r="G580" t="s">
        <v>1013</v>
      </c>
      <c r="H580" t="s">
        <v>1014</v>
      </c>
      <c r="I580" t="s">
        <v>1017</v>
      </c>
    </row>
    <row r="581" spans="1:9" x14ac:dyDescent="0.25">
      <c r="A581" t="s">
        <v>1010</v>
      </c>
      <c r="B581" t="s">
        <v>1011</v>
      </c>
      <c r="C581" s="29">
        <v>35</v>
      </c>
      <c r="D581" s="30">
        <v>10435</v>
      </c>
      <c r="E581" t="s">
        <v>1596</v>
      </c>
      <c r="F581" s="28">
        <v>10</v>
      </c>
      <c r="G581" t="s">
        <v>1013</v>
      </c>
      <c r="H581" t="s">
        <v>1014</v>
      </c>
      <c r="I581" t="s">
        <v>1017</v>
      </c>
    </row>
    <row r="582" spans="1:9" x14ac:dyDescent="0.25">
      <c r="A582" t="s">
        <v>1010</v>
      </c>
      <c r="B582" t="s">
        <v>1011</v>
      </c>
      <c r="C582" s="29">
        <v>35</v>
      </c>
      <c r="D582" s="30">
        <v>10436</v>
      </c>
      <c r="E582" t="s">
        <v>1597</v>
      </c>
      <c r="F582" s="28">
        <v>10</v>
      </c>
      <c r="G582" t="s">
        <v>1013</v>
      </c>
      <c r="H582" t="s">
        <v>1014</v>
      </c>
      <c r="I582" t="s">
        <v>1017</v>
      </c>
    </row>
    <row r="583" spans="1:9" x14ac:dyDescent="0.25">
      <c r="A583" t="s">
        <v>1010</v>
      </c>
      <c r="B583" t="s">
        <v>1011</v>
      </c>
      <c r="C583" s="29">
        <v>35</v>
      </c>
      <c r="D583" s="30">
        <v>10437</v>
      </c>
      <c r="E583" t="s">
        <v>1598</v>
      </c>
      <c r="F583" s="28">
        <v>10</v>
      </c>
      <c r="G583" t="s">
        <v>1013</v>
      </c>
      <c r="H583" t="s">
        <v>1014</v>
      </c>
      <c r="I583" t="s">
        <v>1017</v>
      </c>
    </row>
    <row r="584" spans="1:9" x14ac:dyDescent="0.25">
      <c r="A584" t="s">
        <v>1010</v>
      </c>
      <c r="B584" t="s">
        <v>1011</v>
      </c>
      <c r="C584" s="29">
        <v>35</v>
      </c>
      <c r="D584" s="30">
        <v>10438</v>
      </c>
      <c r="E584" t="s">
        <v>1599</v>
      </c>
      <c r="F584" s="28">
        <v>10</v>
      </c>
      <c r="G584" t="s">
        <v>1013</v>
      </c>
      <c r="H584" t="s">
        <v>1014</v>
      </c>
      <c r="I584" t="s">
        <v>1017</v>
      </c>
    </row>
    <row r="585" spans="1:9" x14ac:dyDescent="0.25">
      <c r="A585" t="s">
        <v>1010</v>
      </c>
      <c r="B585" t="s">
        <v>1011</v>
      </c>
      <c r="C585" s="29">
        <v>35</v>
      </c>
      <c r="D585" s="30">
        <v>10439</v>
      </c>
      <c r="E585" t="s">
        <v>1600</v>
      </c>
      <c r="F585" s="28">
        <v>10</v>
      </c>
      <c r="G585" t="s">
        <v>1013</v>
      </c>
      <c r="H585" t="s">
        <v>1014</v>
      </c>
      <c r="I585" t="s">
        <v>1017</v>
      </c>
    </row>
    <row r="586" spans="1:9" x14ac:dyDescent="0.25">
      <c r="A586" t="s">
        <v>1010</v>
      </c>
      <c r="B586" t="s">
        <v>1011</v>
      </c>
      <c r="C586" s="29">
        <v>35</v>
      </c>
      <c r="D586" s="30">
        <v>10440</v>
      </c>
      <c r="E586" t="s">
        <v>1601</v>
      </c>
      <c r="F586" s="28">
        <v>10</v>
      </c>
      <c r="G586" t="s">
        <v>1013</v>
      </c>
      <c r="H586" t="s">
        <v>1014</v>
      </c>
      <c r="I586" t="s">
        <v>1017</v>
      </c>
    </row>
    <row r="587" spans="1:9" x14ac:dyDescent="0.25">
      <c r="A587" t="s">
        <v>1010</v>
      </c>
      <c r="B587" t="s">
        <v>1011</v>
      </c>
      <c r="C587" s="29">
        <v>35</v>
      </c>
      <c r="D587" s="30">
        <v>10441</v>
      </c>
      <c r="E587" t="s">
        <v>1602</v>
      </c>
      <c r="F587" s="28">
        <v>10</v>
      </c>
      <c r="G587" t="s">
        <v>1013</v>
      </c>
      <c r="H587" t="s">
        <v>1014</v>
      </c>
      <c r="I587" t="s">
        <v>1017</v>
      </c>
    </row>
    <row r="588" spans="1:9" x14ac:dyDescent="0.25">
      <c r="A588" t="s">
        <v>1010</v>
      </c>
      <c r="B588" t="s">
        <v>1011</v>
      </c>
      <c r="C588" s="29">
        <v>35</v>
      </c>
      <c r="D588" s="30">
        <v>10443</v>
      </c>
      <c r="E588" t="s">
        <v>1603</v>
      </c>
      <c r="F588" s="28">
        <v>10</v>
      </c>
      <c r="G588" t="s">
        <v>1013</v>
      </c>
      <c r="H588" t="s">
        <v>1014</v>
      </c>
      <c r="I588" t="s">
        <v>1017</v>
      </c>
    </row>
    <row r="589" spans="1:9" x14ac:dyDescent="0.25">
      <c r="A589" t="s">
        <v>1010</v>
      </c>
      <c r="B589" t="s">
        <v>1011</v>
      </c>
      <c r="C589" s="29">
        <v>35</v>
      </c>
      <c r="D589" s="30">
        <v>10444</v>
      </c>
      <c r="E589" t="s">
        <v>1604</v>
      </c>
      <c r="F589" s="28">
        <v>10</v>
      </c>
      <c r="G589" t="s">
        <v>1013</v>
      </c>
      <c r="H589" t="s">
        <v>1014</v>
      </c>
      <c r="I589" t="s">
        <v>1017</v>
      </c>
    </row>
    <row r="590" spans="1:9" x14ac:dyDescent="0.25">
      <c r="A590" t="s">
        <v>1010</v>
      </c>
      <c r="B590" t="s">
        <v>1011</v>
      </c>
      <c r="C590" s="29">
        <v>35</v>
      </c>
      <c r="D590" s="30">
        <v>10446</v>
      </c>
      <c r="E590" t="s">
        <v>1605</v>
      </c>
      <c r="F590" s="28">
        <v>10</v>
      </c>
      <c r="G590" t="s">
        <v>1013</v>
      </c>
      <c r="H590" t="s">
        <v>1014</v>
      </c>
      <c r="I590" t="s">
        <v>1017</v>
      </c>
    </row>
    <row r="591" spans="1:9" x14ac:dyDescent="0.25">
      <c r="A591" t="s">
        <v>1010</v>
      </c>
      <c r="B591" t="s">
        <v>1011</v>
      </c>
      <c r="C591" s="29">
        <v>35</v>
      </c>
      <c r="D591" s="30">
        <v>10447</v>
      </c>
      <c r="E591" t="s">
        <v>1606</v>
      </c>
      <c r="F591" s="28">
        <v>10</v>
      </c>
      <c r="G591" t="s">
        <v>1013</v>
      </c>
      <c r="H591" t="s">
        <v>1014</v>
      </c>
      <c r="I591" t="s">
        <v>1017</v>
      </c>
    </row>
    <row r="592" spans="1:9" x14ac:dyDescent="0.25">
      <c r="A592" t="s">
        <v>1010</v>
      </c>
      <c r="B592" t="s">
        <v>1011</v>
      </c>
      <c r="C592" s="29">
        <v>35</v>
      </c>
      <c r="D592" s="30">
        <v>10448</v>
      </c>
      <c r="E592" t="s">
        <v>1607</v>
      </c>
      <c r="F592" s="28">
        <v>10</v>
      </c>
      <c r="G592" t="s">
        <v>1013</v>
      </c>
      <c r="H592" t="s">
        <v>1014</v>
      </c>
      <c r="I592" t="s">
        <v>1017</v>
      </c>
    </row>
    <row r="593" spans="1:9" x14ac:dyDescent="0.25">
      <c r="A593" t="s">
        <v>1010</v>
      </c>
      <c r="B593" t="s">
        <v>1011</v>
      </c>
      <c r="C593" s="29">
        <v>35</v>
      </c>
      <c r="D593" s="30">
        <v>10449</v>
      </c>
      <c r="E593" t="s">
        <v>1608</v>
      </c>
      <c r="F593" s="28">
        <v>10</v>
      </c>
      <c r="G593" t="s">
        <v>1013</v>
      </c>
      <c r="H593" t="s">
        <v>1014</v>
      </c>
      <c r="I593" t="s">
        <v>1017</v>
      </c>
    </row>
    <row r="594" spans="1:9" x14ac:dyDescent="0.25">
      <c r="A594" t="s">
        <v>1010</v>
      </c>
      <c r="B594" t="s">
        <v>1011</v>
      </c>
      <c r="C594" s="29">
        <v>35</v>
      </c>
      <c r="D594" s="30">
        <v>15605</v>
      </c>
      <c r="E594" t="s">
        <v>1609</v>
      </c>
      <c r="F594" s="28">
        <v>10</v>
      </c>
      <c r="G594" t="s">
        <v>1013</v>
      </c>
      <c r="H594" t="s">
        <v>1014</v>
      </c>
      <c r="I594" t="s">
        <v>1017</v>
      </c>
    </row>
    <row r="595" spans="1:9" x14ac:dyDescent="0.25">
      <c r="A595" t="s">
        <v>1010</v>
      </c>
      <c r="B595" t="s">
        <v>1011</v>
      </c>
      <c r="C595" s="29">
        <v>35</v>
      </c>
      <c r="D595" s="30">
        <v>20131</v>
      </c>
      <c r="E595" t="s">
        <v>1610</v>
      </c>
      <c r="F595" s="28">
        <v>10</v>
      </c>
      <c r="G595" t="s">
        <v>1013</v>
      </c>
      <c r="H595" t="s">
        <v>1014</v>
      </c>
      <c r="I595" t="s">
        <v>1017</v>
      </c>
    </row>
    <row r="596" spans="1:9" x14ac:dyDescent="0.25">
      <c r="A596" t="s">
        <v>1010</v>
      </c>
      <c r="B596" t="s">
        <v>1011</v>
      </c>
      <c r="C596" s="29">
        <v>35</v>
      </c>
      <c r="D596" s="30">
        <v>20132</v>
      </c>
      <c r="E596" t="s">
        <v>1611</v>
      </c>
      <c r="F596" s="28">
        <v>10</v>
      </c>
      <c r="G596" t="s">
        <v>1013</v>
      </c>
      <c r="H596" t="s">
        <v>1014</v>
      </c>
      <c r="I596" t="s">
        <v>1017</v>
      </c>
    </row>
    <row r="597" spans="1:9" x14ac:dyDescent="0.25">
      <c r="A597" t="s">
        <v>1010</v>
      </c>
      <c r="B597" t="s">
        <v>1011</v>
      </c>
      <c r="C597" s="29">
        <v>35</v>
      </c>
      <c r="D597" s="30">
        <v>20133</v>
      </c>
      <c r="E597" t="s">
        <v>1612</v>
      </c>
      <c r="F597" s="28">
        <v>10</v>
      </c>
      <c r="G597" t="s">
        <v>1013</v>
      </c>
      <c r="H597" t="s">
        <v>1014</v>
      </c>
      <c r="I597" t="s">
        <v>1017</v>
      </c>
    </row>
    <row r="598" spans="1:9" x14ac:dyDescent="0.25">
      <c r="A598" t="s">
        <v>1010</v>
      </c>
      <c r="B598" t="s">
        <v>1011</v>
      </c>
      <c r="C598" s="29">
        <v>35</v>
      </c>
      <c r="D598" s="30">
        <v>20134</v>
      </c>
      <c r="E598" t="s">
        <v>1613</v>
      </c>
      <c r="F598" s="28">
        <v>10</v>
      </c>
      <c r="G598" t="s">
        <v>1013</v>
      </c>
      <c r="H598" t="s">
        <v>1014</v>
      </c>
      <c r="I598" t="s">
        <v>1017</v>
      </c>
    </row>
    <row r="599" spans="1:9" x14ac:dyDescent="0.25">
      <c r="A599" t="s">
        <v>1010</v>
      </c>
      <c r="B599" t="s">
        <v>1011</v>
      </c>
      <c r="C599" s="29">
        <v>35</v>
      </c>
      <c r="D599" s="30">
        <v>20135</v>
      </c>
      <c r="E599" t="s">
        <v>1614</v>
      </c>
      <c r="F599" s="28">
        <v>10</v>
      </c>
      <c r="G599" t="s">
        <v>1013</v>
      </c>
      <c r="H599" t="s">
        <v>1014</v>
      </c>
      <c r="I599" t="s">
        <v>1017</v>
      </c>
    </row>
    <row r="600" spans="1:9" x14ac:dyDescent="0.25">
      <c r="A600" t="s">
        <v>1010</v>
      </c>
      <c r="B600" t="s">
        <v>1011</v>
      </c>
      <c r="C600" s="29">
        <v>35</v>
      </c>
      <c r="D600" s="30">
        <v>20136</v>
      </c>
      <c r="E600" t="s">
        <v>1615</v>
      </c>
      <c r="F600" s="28">
        <v>10</v>
      </c>
      <c r="G600" t="s">
        <v>1013</v>
      </c>
      <c r="H600" t="s">
        <v>1014</v>
      </c>
      <c r="I600" t="s">
        <v>1017</v>
      </c>
    </row>
    <row r="601" spans="1:9" x14ac:dyDescent="0.25">
      <c r="A601" t="s">
        <v>1010</v>
      </c>
      <c r="B601" t="s">
        <v>1011</v>
      </c>
      <c r="C601" s="29">
        <v>35</v>
      </c>
      <c r="D601" s="30">
        <v>20137</v>
      </c>
      <c r="E601" t="s">
        <v>1616</v>
      </c>
      <c r="F601" s="28">
        <v>10</v>
      </c>
      <c r="G601" t="s">
        <v>1013</v>
      </c>
      <c r="H601" t="s">
        <v>1014</v>
      </c>
      <c r="I601" t="s">
        <v>1017</v>
      </c>
    </row>
    <row r="602" spans="1:9" x14ac:dyDescent="0.25">
      <c r="A602" t="s">
        <v>1010</v>
      </c>
      <c r="B602" t="s">
        <v>1011</v>
      </c>
      <c r="C602" s="29">
        <v>35</v>
      </c>
      <c r="D602" s="30">
        <v>20139</v>
      </c>
      <c r="E602" t="s">
        <v>1617</v>
      </c>
      <c r="F602" s="28">
        <v>10</v>
      </c>
      <c r="G602" t="s">
        <v>1013</v>
      </c>
      <c r="H602" t="s">
        <v>1014</v>
      </c>
      <c r="I602" t="s">
        <v>1017</v>
      </c>
    </row>
    <row r="603" spans="1:9" x14ac:dyDescent="0.25">
      <c r="A603" t="s">
        <v>1010</v>
      </c>
      <c r="B603" t="s">
        <v>1011</v>
      </c>
      <c r="C603" s="29">
        <v>35</v>
      </c>
      <c r="D603" s="30">
        <v>20141</v>
      </c>
      <c r="E603" t="s">
        <v>1618</v>
      </c>
      <c r="F603" s="28">
        <v>10</v>
      </c>
      <c r="G603" t="s">
        <v>1013</v>
      </c>
      <c r="H603" t="s">
        <v>1014</v>
      </c>
      <c r="I603" t="s">
        <v>1017</v>
      </c>
    </row>
    <row r="604" spans="1:9" x14ac:dyDescent="0.25">
      <c r="A604" t="s">
        <v>1010</v>
      </c>
      <c r="B604" t="s">
        <v>1011</v>
      </c>
      <c r="C604" s="29">
        <v>35</v>
      </c>
      <c r="D604" s="30">
        <v>20143</v>
      </c>
      <c r="E604" t="s">
        <v>1619</v>
      </c>
      <c r="F604" s="28">
        <v>10</v>
      </c>
      <c r="G604" t="s">
        <v>1013</v>
      </c>
      <c r="H604" t="s">
        <v>1014</v>
      </c>
      <c r="I604" t="s">
        <v>1017</v>
      </c>
    </row>
    <row r="605" spans="1:9" x14ac:dyDescent="0.25">
      <c r="A605" t="s">
        <v>1010</v>
      </c>
      <c r="B605" t="s">
        <v>1011</v>
      </c>
      <c r="C605" s="29">
        <v>35</v>
      </c>
      <c r="D605" s="30">
        <v>20333</v>
      </c>
      <c r="E605" t="s">
        <v>1620</v>
      </c>
      <c r="F605" s="28">
        <v>10</v>
      </c>
      <c r="G605" t="s">
        <v>1013</v>
      </c>
      <c r="H605" t="s">
        <v>1014</v>
      </c>
      <c r="I605" t="s">
        <v>1017</v>
      </c>
    </row>
    <row r="606" spans="1:9" x14ac:dyDescent="0.25">
      <c r="A606" t="s">
        <v>1010</v>
      </c>
      <c r="B606" t="s">
        <v>1011</v>
      </c>
      <c r="C606" s="29">
        <v>35</v>
      </c>
      <c r="D606" s="30">
        <v>20335</v>
      </c>
      <c r="E606" t="s">
        <v>1621</v>
      </c>
      <c r="F606" s="28">
        <v>10</v>
      </c>
      <c r="G606" t="s">
        <v>1013</v>
      </c>
      <c r="H606" t="s">
        <v>1014</v>
      </c>
      <c r="I606" t="s">
        <v>1017</v>
      </c>
    </row>
    <row r="607" spans="1:9" x14ac:dyDescent="0.25">
      <c r="A607" t="s">
        <v>1010</v>
      </c>
      <c r="B607" t="s">
        <v>1011</v>
      </c>
      <c r="C607" s="29">
        <v>35</v>
      </c>
      <c r="D607" s="30">
        <v>20337</v>
      </c>
      <c r="E607" t="s">
        <v>1622</v>
      </c>
      <c r="F607" s="28">
        <v>10</v>
      </c>
      <c r="G607" t="s">
        <v>1013</v>
      </c>
      <c r="H607" t="s">
        <v>1014</v>
      </c>
      <c r="I607" t="s">
        <v>1017</v>
      </c>
    </row>
    <row r="608" spans="1:9" x14ac:dyDescent="0.25">
      <c r="A608" t="s">
        <v>1010</v>
      </c>
      <c r="B608" t="s">
        <v>1011</v>
      </c>
      <c r="C608" s="29">
        <v>35</v>
      </c>
      <c r="D608" s="30">
        <v>20339</v>
      </c>
      <c r="E608" t="s">
        <v>1623</v>
      </c>
      <c r="F608" s="28">
        <v>10</v>
      </c>
      <c r="G608" t="s">
        <v>1013</v>
      </c>
      <c r="H608" t="s">
        <v>1014</v>
      </c>
      <c r="I608" t="s">
        <v>1017</v>
      </c>
    </row>
    <row r="609" spans="1:9" x14ac:dyDescent="0.25">
      <c r="A609" t="s">
        <v>1010</v>
      </c>
      <c r="B609" t="s">
        <v>1011</v>
      </c>
      <c r="C609" s="29">
        <v>35</v>
      </c>
      <c r="D609" s="30">
        <v>20341</v>
      </c>
      <c r="E609" t="s">
        <v>1624</v>
      </c>
      <c r="F609" s="28">
        <v>10</v>
      </c>
      <c r="G609" t="s">
        <v>1013</v>
      </c>
      <c r="H609" t="s">
        <v>1014</v>
      </c>
      <c r="I609" t="s">
        <v>1017</v>
      </c>
    </row>
    <row r="610" spans="1:9" x14ac:dyDescent="0.25">
      <c r="A610" t="s">
        <v>1010</v>
      </c>
      <c r="B610" t="s">
        <v>1011</v>
      </c>
      <c r="C610" s="29">
        <v>35</v>
      </c>
      <c r="D610" s="30">
        <v>20565</v>
      </c>
      <c r="E610" t="s">
        <v>1625</v>
      </c>
      <c r="F610" s="28">
        <v>10</v>
      </c>
      <c r="G610" t="s">
        <v>1013</v>
      </c>
      <c r="H610" t="s">
        <v>1014</v>
      </c>
      <c r="I610" t="s">
        <v>1017</v>
      </c>
    </row>
    <row r="611" spans="1:9" x14ac:dyDescent="0.25">
      <c r="A611" t="s">
        <v>1010</v>
      </c>
      <c r="B611" t="s">
        <v>1011</v>
      </c>
      <c r="C611" s="29">
        <v>35</v>
      </c>
      <c r="D611" s="30">
        <v>20566</v>
      </c>
      <c r="E611" t="s">
        <v>1626</v>
      </c>
      <c r="F611" s="28">
        <v>10</v>
      </c>
      <c r="G611" t="s">
        <v>1013</v>
      </c>
      <c r="H611" t="s">
        <v>1014</v>
      </c>
      <c r="I611" t="s">
        <v>1017</v>
      </c>
    </row>
    <row r="612" spans="1:9" x14ac:dyDescent="0.25">
      <c r="A612" t="s">
        <v>1010</v>
      </c>
      <c r="B612" t="s">
        <v>1011</v>
      </c>
      <c r="C612" s="29">
        <v>35</v>
      </c>
      <c r="D612" s="30">
        <v>20567</v>
      </c>
      <c r="E612" t="s">
        <v>1627</v>
      </c>
      <c r="F612" s="28">
        <v>10</v>
      </c>
      <c r="G612" t="s">
        <v>1013</v>
      </c>
      <c r="H612" t="s">
        <v>1014</v>
      </c>
      <c r="I612" t="s">
        <v>1017</v>
      </c>
    </row>
    <row r="613" spans="1:9" x14ac:dyDescent="0.25">
      <c r="A613" t="s">
        <v>1010</v>
      </c>
      <c r="B613" t="s">
        <v>1011</v>
      </c>
      <c r="C613" s="29">
        <v>35</v>
      </c>
      <c r="D613" s="30">
        <v>20569</v>
      </c>
      <c r="E613" t="s">
        <v>1628</v>
      </c>
      <c r="F613" s="28">
        <v>10</v>
      </c>
      <c r="G613" t="s">
        <v>1013</v>
      </c>
      <c r="H613" t="s">
        <v>1014</v>
      </c>
      <c r="I613" t="s">
        <v>1017</v>
      </c>
    </row>
    <row r="614" spans="1:9" x14ac:dyDescent="0.25">
      <c r="A614" t="s">
        <v>1010</v>
      </c>
      <c r="B614" t="s">
        <v>1011</v>
      </c>
      <c r="C614" s="29">
        <v>35</v>
      </c>
      <c r="D614" s="30">
        <v>20571</v>
      </c>
      <c r="E614" t="s">
        <v>1629</v>
      </c>
      <c r="F614" s="28">
        <v>10</v>
      </c>
      <c r="G614" t="s">
        <v>1013</v>
      </c>
      <c r="H614" t="s">
        <v>1014</v>
      </c>
      <c r="I614" t="s">
        <v>1017</v>
      </c>
    </row>
    <row r="615" spans="1:9" x14ac:dyDescent="0.25">
      <c r="A615" t="s">
        <v>1010</v>
      </c>
      <c r="B615" t="s">
        <v>1011</v>
      </c>
      <c r="C615" s="29">
        <v>35</v>
      </c>
      <c r="D615" s="30">
        <v>20573</v>
      </c>
      <c r="E615" t="s">
        <v>1630</v>
      </c>
      <c r="F615" s="28">
        <v>10</v>
      </c>
      <c r="G615" t="s">
        <v>1013</v>
      </c>
      <c r="H615" t="s">
        <v>1014</v>
      </c>
      <c r="I615" t="s">
        <v>1017</v>
      </c>
    </row>
    <row r="616" spans="1:9" x14ac:dyDescent="0.25">
      <c r="A616" t="s">
        <v>1010</v>
      </c>
      <c r="B616" t="s">
        <v>1011</v>
      </c>
      <c r="C616" s="29">
        <v>35</v>
      </c>
      <c r="D616" s="30">
        <v>20575</v>
      </c>
      <c r="E616" t="s">
        <v>1631</v>
      </c>
      <c r="F616" s="28">
        <v>10</v>
      </c>
      <c r="G616" t="s">
        <v>1013</v>
      </c>
      <c r="H616" t="s">
        <v>1014</v>
      </c>
      <c r="I616" t="s">
        <v>1017</v>
      </c>
    </row>
    <row r="617" spans="1:9" x14ac:dyDescent="0.25">
      <c r="A617" t="s">
        <v>1010</v>
      </c>
      <c r="B617" t="s">
        <v>1011</v>
      </c>
      <c r="C617" s="29">
        <v>35</v>
      </c>
      <c r="D617" s="30">
        <v>20577</v>
      </c>
      <c r="E617" t="s">
        <v>1632</v>
      </c>
      <c r="F617" s="28">
        <v>10</v>
      </c>
      <c r="G617" t="s">
        <v>1013</v>
      </c>
      <c r="H617" t="s">
        <v>1014</v>
      </c>
      <c r="I617" t="s">
        <v>1017</v>
      </c>
    </row>
    <row r="618" spans="1:9" x14ac:dyDescent="0.25">
      <c r="A618" t="s">
        <v>1010</v>
      </c>
      <c r="B618" t="s">
        <v>1011</v>
      </c>
      <c r="C618" s="29">
        <v>35</v>
      </c>
      <c r="D618" s="30">
        <v>20579</v>
      </c>
      <c r="E618" t="s">
        <v>1633</v>
      </c>
      <c r="F618" s="28">
        <v>10</v>
      </c>
      <c r="G618" t="s">
        <v>1013</v>
      </c>
      <c r="H618" t="s">
        <v>1014</v>
      </c>
      <c r="I618" t="s">
        <v>1017</v>
      </c>
    </row>
    <row r="619" spans="1:9" x14ac:dyDescent="0.25">
      <c r="A619" t="s">
        <v>1010</v>
      </c>
      <c r="B619" t="s">
        <v>1011</v>
      </c>
      <c r="C619" s="29">
        <v>35</v>
      </c>
      <c r="D619" s="30">
        <v>20581</v>
      </c>
      <c r="E619" t="s">
        <v>1634</v>
      </c>
      <c r="F619" s="28">
        <v>10</v>
      </c>
      <c r="G619" t="s">
        <v>1013</v>
      </c>
      <c r="H619" t="s">
        <v>1014</v>
      </c>
      <c r="I619" t="s">
        <v>1017</v>
      </c>
    </row>
    <row r="620" spans="1:9" x14ac:dyDescent="0.25">
      <c r="A620" t="s">
        <v>1010</v>
      </c>
      <c r="B620" t="s">
        <v>1011</v>
      </c>
      <c r="C620" s="29">
        <v>35</v>
      </c>
      <c r="D620" s="30">
        <v>20583</v>
      </c>
      <c r="E620" t="s">
        <v>1635</v>
      </c>
      <c r="F620" s="28">
        <v>10</v>
      </c>
      <c r="G620" t="s">
        <v>1013</v>
      </c>
      <c r="H620" t="s">
        <v>1014</v>
      </c>
      <c r="I620" t="s">
        <v>1017</v>
      </c>
    </row>
    <row r="621" spans="1:9" x14ac:dyDescent="0.25">
      <c r="A621" t="s">
        <v>1010</v>
      </c>
      <c r="B621" t="s">
        <v>1011</v>
      </c>
      <c r="C621" s="29">
        <v>35</v>
      </c>
      <c r="D621" s="30">
        <v>20585</v>
      </c>
      <c r="E621" t="s">
        <v>1636</v>
      </c>
      <c r="F621" s="28">
        <v>10</v>
      </c>
      <c r="G621" t="s">
        <v>1013</v>
      </c>
      <c r="H621" t="s">
        <v>1014</v>
      </c>
      <c r="I621" t="s">
        <v>1017</v>
      </c>
    </row>
    <row r="622" spans="1:9" x14ac:dyDescent="0.25">
      <c r="A622" t="s">
        <v>1010</v>
      </c>
      <c r="B622" t="s">
        <v>1011</v>
      </c>
      <c r="C622" s="29">
        <v>35</v>
      </c>
      <c r="D622" s="30">
        <v>20587</v>
      </c>
      <c r="E622" t="s">
        <v>1637</v>
      </c>
      <c r="F622" s="28">
        <v>10</v>
      </c>
      <c r="G622" t="s">
        <v>1013</v>
      </c>
      <c r="H622" t="s">
        <v>1014</v>
      </c>
      <c r="I622" t="s">
        <v>1017</v>
      </c>
    </row>
    <row r="623" spans="1:9" x14ac:dyDescent="0.25">
      <c r="A623" t="s">
        <v>1010</v>
      </c>
      <c r="B623" t="s">
        <v>1011</v>
      </c>
      <c r="C623" s="29">
        <v>35</v>
      </c>
      <c r="D623" s="30">
        <v>20588</v>
      </c>
      <c r="E623" t="s">
        <v>1638</v>
      </c>
      <c r="F623" s="28">
        <v>10</v>
      </c>
      <c r="G623" t="s">
        <v>1013</v>
      </c>
      <c r="H623" t="s">
        <v>1014</v>
      </c>
      <c r="I623" t="s">
        <v>1017</v>
      </c>
    </row>
    <row r="624" spans="1:9" x14ac:dyDescent="0.25">
      <c r="A624" t="s">
        <v>1010</v>
      </c>
      <c r="B624" t="s">
        <v>1011</v>
      </c>
      <c r="C624" s="29">
        <v>35</v>
      </c>
      <c r="D624" s="30">
        <v>20589</v>
      </c>
      <c r="E624" t="s">
        <v>1639</v>
      </c>
      <c r="F624" s="28">
        <v>10</v>
      </c>
      <c r="G624" t="s">
        <v>1013</v>
      </c>
      <c r="H624" t="s">
        <v>1014</v>
      </c>
      <c r="I624" t="s">
        <v>1017</v>
      </c>
    </row>
    <row r="625" spans="1:9" x14ac:dyDescent="0.25">
      <c r="A625" t="s">
        <v>1010</v>
      </c>
      <c r="B625" t="s">
        <v>1011</v>
      </c>
      <c r="C625" s="29">
        <v>35</v>
      </c>
      <c r="D625" s="30">
        <v>20755</v>
      </c>
      <c r="E625" t="s">
        <v>1640</v>
      </c>
      <c r="F625" s="28">
        <v>10</v>
      </c>
      <c r="G625" t="s">
        <v>1013</v>
      </c>
      <c r="H625" t="s">
        <v>1014</v>
      </c>
      <c r="I625" t="s">
        <v>1017</v>
      </c>
    </row>
    <row r="626" spans="1:9" x14ac:dyDescent="0.25">
      <c r="A626" t="s">
        <v>1010</v>
      </c>
      <c r="B626" t="s">
        <v>1011</v>
      </c>
      <c r="C626" s="29">
        <v>35</v>
      </c>
      <c r="D626" s="30">
        <v>20757</v>
      </c>
      <c r="E626" t="s">
        <v>1641</v>
      </c>
      <c r="F626" s="28">
        <v>10</v>
      </c>
      <c r="G626" t="s">
        <v>1013</v>
      </c>
      <c r="H626" t="s">
        <v>1014</v>
      </c>
      <c r="I626" t="s">
        <v>1017</v>
      </c>
    </row>
    <row r="627" spans="1:9" x14ac:dyDescent="0.25">
      <c r="A627" t="s">
        <v>1010</v>
      </c>
      <c r="B627" t="s">
        <v>1011</v>
      </c>
      <c r="C627" s="29">
        <v>35</v>
      </c>
      <c r="D627" s="30">
        <v>20759</v>
      </c>
      <c r="E627" t="s">
        <v>1642</v>
      </c>
      <c r="F627" s="28">
        <v>10</v>
      </c>
      <c r="G627" t="s">
        <v>1013</v>
      </c>
      <c r="H627" t="s">
        <v>1014</v>
      </c>
      <c r="I627" t="s">
        <v>1017</v>
      </c>
    </row>
    <row r="628" spans="1:9" x14ac:dyDescent="0.25">
      <c r="A628" t="s">
        <v>1010</v>
      </c>
      <c r="B628" t="s">
        <v>1011</v>
      </c>
      <c r="C628" s="29">
        <v>35</v>
      </c>
      <c r="D628" s="30">
        <v>21015</v>
      </c>
      <c r="E628" t="s">
        <v>1643</v>
      </c>
      <c r="F628" s="28">
        <v>10</v>
      </c>
      <c r="G628" t="s">
        <v>1013</v>
      </c>
      <c r="H628" t="s">
        <v>1014</v>
      </c>
      <c r="I628" t="s">
        <v>1017</v>
      </c>
    </row>
    <row r="629" spans="1:9" x14ac:dyDescent="0.25">
      <c r="A629" t="s">
        <v>1010</v>
      </c>
      <c r="B629" t="s">
        <v>1011</v>
      </c>
      <c r="C629" s="29">
        <v>35</v>
      </c>
      <c r="D629" s="30">
        <v>21017</v>
      </c>
      <c r="E629" t="s">
        <v>1644</v>
      </c>
      <c r="F629" s="28">
        <v>10</v>
      </c>
      <c r="G629" t="s">
        <v>1013</v>
      </c>
      <c r="H629" t="s">
        <v>1014</v>
      </c>
      <c r="I629" t="s">
        <v>1017</v>
      </c>
    </row>
    <row r="630" spans="1:9" x14ac:dyDescent="0.25">
      <c r="A630" t="s">
        <v>1010</v>
      </c>
      <c r="B630" t="s">
        <v>1011</v>
      </c>
      <c r="C630" s="29">
        <v>35</v>
      </c>
      <c r="D630" s="30">
        <v>21019</v>
      </c>
      <c r="E630" t="s">
        <v>1645</v>
      </c>
      <c r="F630" s="28">
        <v>10</v>
      </c>
      <c r="G630" t="s">
        <v>1013</v>
      </c>
      <c r="H630" t="s">
        <v>1014</v>
      </c>
      <c r="I630" t="s">
        <v>1017</v>
      </c>
    </row>
    <row r="631" spans="1:9" x14ac:dyDescent="0.25">
      <c r="A631" t="s">
        <v>1010</v>
      </c>
      <c r="B631" t="s">
        <v>1011</v>
      </c>
      <c r="C631" s="29">
        <v>35</v>
      </c>
      <c r="D631" s="30">
        <v>21021</v>
      </c>
      <c r="E631" t="s">
        <v>1646</v>
      </c>
      <c r="F631" s="28">
        <v>10</v>
      </c>
      <c r="G631" t="s">
        <v>1013</v>
      </c>
      <c r="H631" t="s">
        <v>1014</v>
      </c>
      <c r="I631" t="s">
        <v>1017</v>
      </c>
    </row>
    <row r="632" spans="1:9" x14ac:dyDescent="0.25">
      <c r="A632" t="s">
        <v>1010</v>
      </c>
      <c r="B632" t="s">
        <v>1011</v>
      </c>
      <c r="C632" s="29">
        <v>35</v>
      </c>
      <c r="D632" s="30">
        <v>21023</v>
      </c>
      <c r="E632" t="s">
        <v>1647</v>
      </c>
      <c r="F632" s="28">
        <v>10</v>
      </c>
      <c r="G632" t="s">
        <v>1013</v>
      </c>
      <c r="H632" t="s">
        <v>1014</v>
      </c>
      <c r="I632" t="s">
        <v>1017</v>
      </c>
    </row>
    <row r="633" spans="1:9" x14ac:dyDescent="0.25">
      <c r="A633" t="s">
        <v>1010</v>
      </c>
      <c r="B633" t="s">
        <v>1011</v>
      </c>
      <c r="C633" s="29">
        <v>35</v>
      </c>
      <c r="D633" s="30">
        <v>21025</v>
      </c>
      <c r="E633" t="s">
        <v>1648</v>
      </c>
      <c r="F633" s="28">
        <v>10</v>
      </c>
      <c r="G633" t="s">
        <v>1013</v>
      </c>
      <c r="H633" t="s">
        <v>1014</v>
      </c>
      <c r="I633" t="s">
        <v>1017</v>
      </c>
    </row>
    <row r="634" spans="1:9" x14ac:dyDescent="0.25">
      <c r="A634" t="s">
        <v>1010</v>
      </c>
      <c r="B634" t="s">
        <v>1011</v>
      </c>
      <c r="C634" s="29">
        <v>35</v>
      </c>
      <c r="D634" s="30">
        <v>21031</v>
      </c>
      <c r="E634" t="s">
        <v>1649</v>
      </c>
      <c r="F634" s="28">
        <v>10</v>
      </c>
      <c r="G634" t="s">
        <v>1013</v>
      </c>
      <c r="H634" t="s">
        <v>1014</v>
      </c>
      <c r="I634" t="s">
        <v>1017</v>
      </c>
    </row>
    <row r="635" spans="1:9" x14ac:dyDescent="0.25">
      <c r="A635" t="s">
        <v>1010</v>
      </c>
      <c r="B635" t="s">
        <v>1011</v>
      </c>
      <c r="C635" s="29">
        <v>35</v>
      </c>
      <c r="D635" s="30">
        <v>21190</v>
      </c>
      <c r="E635" t="s">
        <v>1650</v>
      </c>
      <c r="F635" s="28">
        <v>10</v>
      </c>
      <c r="G635" t="s">
        <v>1013</v>
      </c>
      <c r="H635" t="s">
        <v>1014</v>
      </c>
      <c r="I635" t="s">
        <v>1017</v>
      </c>
    </row>
    <row r="636" spans="1:9" x14ac:dyDescent="0.25">
      <c r="A636" t="s">
        <v>1010</v>
      </c>
      <c r="B636" t="s">
        <v>1011</v>
      </c>
      <c r="C636" s="29">
        <v>35</v>
      </c>
      <c r="D636" s="30">
        <v>21192</v>
      </c>
      <c r="E636" t="s">
        <v>1651</v>
      </c>
      <c r="F636" s="28">
        <v>10</v>
      </c>
      <c r="G636" t="s">
        <v>1013</v>
      </c>
      <c r="H636" t="s">
        <v>1014</v>
      </c>
      <c r="I636" t="s">
        <v>1017</v>
      </c>
    </row>
    <row r="637" spans="1:9" x14ac:dyDescent="0.25">
      <c r="A637" t="s">
        <v>1010</v>
      </c>
      <c r="B637" t="s">
        <v>1011</v>
      </c>
      <c r="C637" s="29">
        <v>35</v>
      </c>
      <c r="D637" s="30">
        <v>21545</v>
      </c>
      <c r="E637" t="s">
        <v>1652</v>
      </c>
      <c r="F637" s="28">
        <v>10</v>
      </c>
      <c r="G637" t="s">
        <v>1013</v>
      </c>
      <c r="H637" t="s">
        <v>1014</v>
      </c>
      <c r="I637" t="s">
        <v>1017</v>
      </c>
    </row>
    <row r="638" spans="1:9" x14ac:dyDescent="0.25">
      <c r="A638" t="s">
        <v>1010</v>
      </c>
      <c r="B638" t="s">
        <v>1011</v>
      </c>
      <c r="C638" s="29">
        <v>35</v>
      </c>
      <c r="D638" s="30">
        <v>21950</v>
      </c>
      <c r="E638" t="s">
        <v>1653</v>
      </c>
      <c r="F638" s="28">
        <v>10</v>
      </c>
      <c r="G638" t="s">
        <v>1013</v>
      </c>
      <c r="H638" t="s">
        <v>1014</v>
      </c>
      <c r="I638" t="s">
        <v>1017</v>
      </c>
    </row>
    <row r="639" spans="1:9" x14ac:dyDescent="0.25">
      <c r="A639" t="s">
        <v>1010</v>
      </c>
      <c r="B639" t="s">
        <v>1011</v>
      </c>
      <c r="C639" s="29">
        <v>35</v>
      </c>
      <c r="D639" s="30">
        <v>21951</v>
      </c>
      <c r="E639" t="s">
        <v>1654</v>
      </c>
      <c r="F639" s="28">
        <v>10</v>
      </c>
      <c r="G639" t="s">
        <v>1013</v>
      </c>
      <c r="H639" t="s">
        <v>1014</v>
      </c>
      <c r="I639" t="s">
        <v>1017</v>
      </c>
    </row>
    <row r="640" spans="1:9" x14ac:dyDescent="0.25">
      <c r="A640" t="s">
        <v>1010</v>
      </c>
      <c r="B640" t="s">
        <v>1011</v>
      </c>
      <c r="C640" s="29">
        <v>35</v>
      </c>
      <c r="D640" s="30">
        <v>21952</v>
      </c>
      <c r="E640" t="s">
        <v>1655</v>
      </c>
      <c r="F640" s="28">
        <v>10</v>
      </c>
      <c r="G640" t="s">
        <v>1013</v>
      </c>
      <c r="H640" t="s">
        <v>1014</v>
      </c>
      <c r="I640" t="s">
        <v>1017</v>
      </c>
    </row>
    <row r="641" spans="1:9" x14ac:dyDescent="0.25">
      <c r="A641" t="s">
        <v>1010</v>
      </c>
      <c r="B641" t="s">
        <v>1011</v>
      </c>
      <c r="C641" s="29">
        <v>35</v>
      </c>
      <c r="D641" s="30">
        <v>21953</v>
      </c>
      <c r="E641" t="s">
        <v>1656</v>
      </c>
      <c r="F641" s="28">
        <v>10</v>
      </c>
      <c r="G641" t="s">
        <v>1013</v>
      </c>
      <c r="H641" t="s">
        <v>1014</v>
      </c>
      <c r="I641" t="s">
        <v>1017</v>
      </c>
    </row>
    <row r="642" spans="1:9" x14ac:dyDescent="0.25">
      <c r="A642" t="s">
        <v>1010</v>
      </c>
      <c r="B642" t="s">
        <v>1011</v>
      </c>
      <c r="C642" s="29">
        <v>35</v>
      </c>
      <c r="D642" s="30">
        <v>21954</v>
      </c>
      <c r="E642" t="s">
        <v>1657</v>
      </c>
      <c r="F642" s="28">
        <v>10</v>
      </c>
      <c r="G642" t="s">
        <v>1013</v>
      </c>
      <c r="H642" t="s">
        <v>1014</v>
      </c>
      <c r="I642" t="s">
        <v>1017</v>
      </c>
    </row>
    <row r="643" spans="1:9" x14ac:dyDescent="0.25">
      <c r="A643" t="s">
        <v>1010</v>
      </c>
      <c r="B643" t="s">
        <v>1011</v>
      </c>
      <c r="C643" s="29">
        <v>35</v>
      </c>
      <c r="D643" s="30">
        <v>21955</v>
      </c>
      <c r="E643" t="s">
        <v>1658</v>
      </c>
      <c r="F643" s="28">
        <v>10</v>
      </c>
      <c r="G643" t="s">
        <v>1013</v>
      </c>
      <c r="H643" t="s">
        <v>1014</v>
      </c>
      <c r="I643" t="s">
        <v>1017</v>
      </c>
    </row>
    <row r="644" spans="1:9" x14ac:dyDescent="0.25">
      <c r="A644" t="s">
        <v>1010</v>
      </c>
      <c r="B644" t="s">
        <v>1011</v>
      </c>
      <c r="C644" s="29">
        <v>35</v>
      </c>
      <c r="D644" s="30">
        <v>21956</v>
      </c>
      <c r="E644" t="s">
        <v>1659</v>
      </c>
      <c r="F644" s="28">
        <v>10</v>
      </c>
      <c r="G644" t="s">
        <v>1013</v>
      </c>
      <c r="H644" t="s">
        <v>1014</v>
      </c>
      <c r="I644" t="s">
        <v>1017</v>
      </c>
    </row>
    <row r="645" spans="1:9" x14ac:dyDescent="0.25">
      <c r="A645" t="s">
        <v>1010</v>
      </c>
      <c r="B645" t="s">
        <v>1011</v>
      </c>
      <c r="C645" s="29">
        <v>35</v>
      </c>
      <c r="D645" s="30">
        <v>21958</v>
      </c>
      <c r="E645" t="s">
        <v>1660</v>
      </c>
      <c r="F645" s="28">
        <v>10</v>
      </c>
      <c r="G645" t="s">
        <v>1013</v>
      </c>
      <c r="H645" t="s">
        <v>1014</v>
      </c>
      <c r="I645" t="s">
        <v>1017</v>
      </c>
    </row>
    <row r="646" spans="1:9" x14ac:dyDescent="0.25">
      <c r="A646" t="s">
        <v>1010</v>
      </c>
      <c r="B646" t="s">
        <v>1011</v>
      </c>
      <c r="C646" s="29">
        <v>35</v>
      </c>
      <c r="D646" s="30">
        <v>21960</v>
      </c>
      <c r="E646" t="s">
        <v>1661</v>
      </c>
      <c r="F646" s="28">
        <v>10</v>
      </c>
      <c r="G646" t="s">
        <v>1013</v>
      </c>
      <c r="H646" t="s">
        <v>1014</v>
      </c>
      <c r="I646" t="s">
        <v>1017</v>
      </c>
    </row>
    <row r="647" spans="1:9" x14ac:dyDescent="0.25">
      <c r="A647" t="s">
        <v>1010</v>
      </c>
      <c r="B647" t="s">
        <v>1011</v>
      </c>
      <c r="C647" s="29">
        <v>35</v>
      </c>
      <c r="D647" s="30">
        <v>21962</v>
      </c>
      <c r="E647" t="s">
        <v>1662</v>
      </c>
      <c r="F647" s="28">
        <v>10</v>
      </c>
      <c r="G647" t="s">
        <v>1013</v>
      </c>
      <c r="H647" t="s">
        <v>1014</v>
      </c>
      <c r="I647" t="s">
        <v>1017</v>
      </c>
    </row>
    <row r="648" spans="1:9" x14ac:dyDescent="0.25">
      <c r="A648" t="s">
        <v>1010</v>
      </c>
      <c r="B648" t="s">
        <v>1011</v>
      </c>
      <c r="C648" s="29">
        <v>35</v>
      </c>
      <c r="D648" s="30">
        <v>21964</v>
      </c>
      <c r="E648" t="s">
        <v>1663</v>
      </c>
      <c r="F648" s="28">
        <v>10</v>
      </c>
      <c r="G648" t="s">
        <v>1013</v>
      </c>
      <c r="H648" t="s">
        <v>1014</v>
      </c>
      <c r="I648" t="s">
        <v>1017</v>
      </c>
    </row>
    <row r="649" spans="1:9" x14ac:dyDescent="0.25">
      <c r="A649" t="s">
        <v>1010</v>
      </c>
      <c r="B649" t="s">
        <v>1011</v>
      </c>
      <c r="C649" s="29">
        <v>35</v>
      </c>
      <c r="D649" s="30">
        <v>21966</v>
      </c>
      <c r="E649" t="s">
        <v>1664</v>
      </c>
      <c r="F649" s="28">
        <v>10</v>
      </c>
      <c r="G649" t="s">
        <v>1013</v>
      </c>
      <c r="H649" t="s">
        <v>1014</v>
      </c>
      <c r="I649" t="s">
        <v>1017</v>
      </c>
    </row>
    <row r="650" spans="1:9" x14ac:dyDescent="0.25">
      <c r="A650" t="s">
        <v>1010</v>
      </c>
      <c r="B650" t="s">
        <v>1011</v>
      </c>
      <c r="C650" s="29">
        <v>35</v>
      </c>
      <c r="D650" s="30">
        <v>21968</v>
      </c>
      <c r="E650" t="s">
        <v>1665</v>
      </c>
      <c r="F650" s="28">
        <v>10</v>
      </c>
      <c r="G650" t="s">
        <v>1013</v>
      </c>
      <c r="H650" t="s">
        <v>1014</v>
      </c>
      <c r="I650" t="s">
        <v>1017</v>
      </c>
    </row>
    <row r="651" spans="1:9" x14ac:dyDescent="0.25">
      <c r="A651" t="s">
        <v>1010</v>
      </c>
      <c r="B651" t="s">
        <v>1011</v>
      </c>
      <c r="C651" s="29">
        <v>35</v>
      </c>
      <c r="D651" s="30">
        <v>21969</v>
      </c>
      <c r="E651" t="s">
        <v>1666</v>
      </c>
      <c r="F651" s="28">
        <v>10</v>
      </c>
      <c r="G651" t="s">
        <v>1013</v>
      </c>
      <c r="H651" t="s">
        <v>1014</v>
      </c>
      <c r="I651" t="s">
        <v>1017</v>
      </c>
    </row>
    <row r="652" spans="1:9" x14ac:dyDescent="0.25">
      <c r="A652" t="s">
        <v>1010</v>
      </c>
      <c r="B652" t="s">
        <v>1011</v>
      </c>
      <c r="C652" s="29">
        <v>35</v>
      </c>
      <c r="D652" s="30">
        <v>21970</v>
      </c>
      <c r="E652" t="s">
        <v>1667</v>
      </c>
      <c r="F652" s="28">
        <v>10</v>
      </c>
      <c r="G652" t="s">
        <v>1013</v>
      </c>
      <c r="H652" t="s">
        <v>1014</v>
      </c>
      <c r="I652" t="s">
        <v>1017</v>
      </c>
    </row>
    <row r="653" spans="1:9" x14ac:dyDescent="0.25">
      <c r="A653" t="s">
        <v>1010</v>
      </c>
      <c r="B653" t="s">
        <v>1011</v>
      </c>
      <c r="C653" s="29">
        <v>35</v>
      </c>
      <c r="D653" s="30">
        <v>21972</v>
      </c>
      <c r="E653" t="s">
        <v>1668</v>
      </c>
      <c r="F653" s="28">
        <v>10</v>
      </c>
      <c r="G653" t="s">
        <v>1013</v>
      </c>
      <c r="H653" t="s">
        <v>1014</v>
      </c>
      <c r="I653" t="s">
        <v>1017</v>
      </c>
    </row>
    <row r="654" spans="1:9" x14ac:dyDescent="0.25">
      <c r="A654" t="s">
        <v>1010</v>
      </c>
      <c r="B654" t="s">
        <v>1011</v>
      </c>
      <c r="C654" s="29">
        <v>35</v>
      </c>
      <c r="D654" s="30">
        <v>22200</v>
      </c>
      <c r="E654" t="s">
        <v>1669</v>
      </c>
      <c r="F654" s="28">
        <v>10</v>
      </c>
      <c r="G654" t="s">
        <v>1013</v>
      </c>
      <c r="H654" t="s">
        <v>1014</v>
      </c>
      <c r="I654" t="s">
        <v>1017</v>
      </c>
    </row>
    <row r="655" spans="1:9" x14ac:dyDescent="0.25">
      <c r="A655" t="s">
        <v>1010</v>
      </c>
      <c r="B655" t="s">
        <v>1011</v>
      </c>
      <c r="C655" s="29">
        <v>35</v>
      </c>
      <c r="D655" s="30">
        <v>22202</v>
      </c>
      <c r="E655" t="s">
        <v>1670</v>
      </c>
      <c r="F655" s="28">
        <v>10</v>
      </c>
      <c r="G655" t="s">
        <v>1013</v>
      </c>
      <c r="H655" t="s">
        <v>1014</v>
      </c>
      <c r="I655" t="s">
        <v>1017</v>
      </c>
    </row>
    <row r="656" spans="1:9" x14ac:dyDescent="0.25">
      <c r="A656" t="s">
        <v>1010</v>
      </c>
      <c r="B656" t="s">
        <v>1011</v>
      </c>
      <c r="C656" s="29">
        <v>35</v>
      </c>
      <c r="D656" s="30">
        <v>22204</v>
      </c>
      <c r="E656" t="s">
        <v>1671</v>
      </c>
      <c r="F656" s="28">
        <v>10</v>
      </c>
      <c r="G656" t="s">
        <v>1013</v>
      </c>
      <c r="H656" t="s">
        <v>1014</v>
      </c>
      <c r="I656" t="s">
        <v>1017</v>
      </c>
    </row>
    <row r="657" spans="1:9" x14ac:dyDescent="0.25">
      <c r="A657" t="s">
        <v>1010</v>
      </c>
      <c r="B657" t="s">
        <v>1011</v>
      </c>
      <c r="C657" s="29">
        <v>35</v>
      </c>
      <c r="D657" s="30">
        <v>22206</v>
      </c>
      <c r="E657" t="s">
        <v>1672</v>
      </c>
      <c r="F657" s="28">
        <v>10</v>
      </c>
      <c r="G657" t="s">
        <v>1013</v>
      </c>
      <c r="H657" t="s">
        <v>1014</v>
      </c>
      <c r="I657" t="s">
        <v>1017</v>
      </c>
    </row>
    <row r="658" spans="1:9" x14ac:dyDescent="0.25">
      <c r="A658" t="s">
        <v>1010</v>
      </c>
      <c r="B658" t="s">
        <v>1011</v>
      </c>
      <c r="C658" s="29">
        <v>35</v>
      </c>
      <c r="D658" s="30">
        <v>22430</v>
      </c>
      <c r="E658" t="s">
        <v>1673</v>
      </c>
      <c r="F658" s="28">
        <v>10</v>
      </c>
      <c r="G658" t="s">
        <v>1013</v>
      </c>
      <c r="H658" t="s">
        <v>1014</v>
      </c>
      <c r="I658" t="s">
        <v>1017</v>
      </c>
    </row>
    <row r="659" spans="1:9" x14ac:dyDescent="0.25">
      <c r="A659" t="s">
        <v>1010</v>
      </c>
      <c r="B659" t="s">
        <v>1011</v>
      </c>
      <c r="C659" s="29">
        <v>35</v>
      </c>
      <c r="D659" s="30">
        <v>22432</v>
      </c>
      <c r="E659" t="s">
        <v>1674</v>
      </c>
      <c r="F659" s="28">
        <v>10</v>
      </c>
      <c r="G659" t="s">
        <v>1013</v>
      </c>
      <c r="H659" t="s">
        <v>1014</v>
      </c>
      <c r="I659" t="s">
        <v>1017</v>
      </c>
    </row>
    <row r="660" spans="1:9" x14ac:dyDescent="0.25">
      <c r="A660" t="s">
        <v>1010</v>
      </c>
      <c r="B660" t="s">
        <v>1011</v>
      </c>
      <c r="C660" s="29">
        <v>35</v>
      </c>
      <c r="D660" s="30">
        <v>22434</v>
      </c>
      <c r="E660" t="s">
        <v>1675</v>
      </c>
      <c r="F660" s="28">
        <v>10</v>
      </c>
      <c r="G660" t="s">
        <v>1013</v>
      </c>
      <c r="H660" t="s">
        <v>1014</v>
      </c>
      <c r="I660" t="s">
        <v>1017</v>
      </c>
    </row>
    <row r="661" spans="1:9" x14ac:dyDescent="0.25">
      <c r="A661" t="s">
        <v>1010</v>
      </c>
      <c r="B661" t="s">
        <v>1011</v>
      </c>
      <c r="C661" s="29">
        <v>35</v>
      </c>
      <c r="D661" s="30">
        <v>22436</v>
      </c>
      <c r="E661" t="s">
        <v>1676</v>
      </c>
      <c r="F661" s="28">
        <v>10</v>
      </c>
      <c r="G661" t="s">
        <v>1013</v>
      </c>
      <c r="H661" t="s">
        <v>1014</v>
      </c>
      <c r="I661" t="s">
        <v>1017</v>
      </c>
    </row>
    <row r="662" spans="1:9" x14ac:dyDescent="0.25">
      <c r="A662" t="s">
        <v>1010</v>
      </c>
      <c r="B662" t="s">
        <v>1011</v>
      </c>
      <c r="C662" s="29">
        <v>35</v>
      </c>
      <c r="D662" s="30">
        <v>22438</v>
      </c>
      <c r="E662" t="s">
        <v>1677</v>
      </c>
      <c r="F662" s="28">
        <v>10</v>
      </c>
      <c r="G662" t="s">
        <v>1013</v>
      </c>
      <c r="H662" t="s">
        <v>1014</v>
      </c>
      <c r="I662" t="s">
        <v>1017</v>
      </c>
    </row>
    <row r="663" spans="1:9" x14ac:dyDescent="0.25">
      <c r="A663" t="s">
        <v>1010</v>
      </c>
      <c r="B663" t="s">
        <v>1011</v>
      </c>
      <c r="C663" s="29">
        <v>35</v>
      </c>
      <c r="D663" s="30">
        <v>22440</v>
      </c>
      <c r="E663" t="s">
        <v>1678</v>
      </c>
      <c r="F663" s="28">
        <v>10</v>
      </c>
      <c r="G663" t="s">
        <v>1013</v>
      </c>
      <c r="H663" t="s">
        <v>1014</v>
      </c>
      <c r="I663" t="s">
        <v>1017</v>
      </c>
    </row>
    <row r="664" spans="1:9" x14ac:dyDescent="0.25">
      <c r="A664" t="s">
        <v>1010</v>
      </c>
      <c r="B664" t="s">
        <v>1011</v>
      </c>
      <c r="C664" s="29">
        <v>35</v>
      </c>
      <c r="D664" s="30">
        <v>22995</v>
      </c>
      <c r="E664" t="s">
        <v>1679</v>
      </c>
      <c r="F664" s="28">
        <v>10</v>
      </c>
      <c r="G664" t="s">
        <v>1013</v>
      </c>
      <c r="H664" t="s">
        <v>1014</v>
      </c>
      <c r="I664" t="s">
        <v>1017</v>
      </c>
    </row>
    <row r="665" spans="1:9" x14ac:dyDescent="0.25">
      <c r="A665" t="s">
        <v>1010</v>
      </c>
      <c r="B665" t="s">
        <v>1011</v>
      </c>
      <c r="C665" s="29">
        <v>35</v>
      </c>
      <c r="D665" s="30">
        <v>22996</v>
      </c>
      <c r="E665" t="s">
        <v>1680</v>
      </c>
      <c r="F665" s="28">
        <v>10</v>
      </c>
      <c r="G665" t="s">
        <v>1013</v>
      </c>
      <c r="H665" t="s">
        <v>1014</v>
      </c>
      <c r="I665" t="s">
        <v>1017</v>
      </c>
    </row>
    <row r="666" spans="1:9" x14ac:dyDescent="0.25">
      <c r="A666" t="s">
        <v>1010</v>
      </c>
      <c r="B666" t="s">
        <v>1011</v>
      </c>
      <c r="C666" s="29">
        <v>35</v>
      </c>
      <c r="D666" s="30">
        <v>22997</v>
      </c>
      <c r="E666" t="s">
        <v>1681</v>
      </c>
      <c r="F666" s="28">
        <v>10</v>
      </c>
      <c r="G666" t="s">
        <v>1013</v>
      </c>
      <c r="H666" t="s">
        <v>1014</v>
      </c>
      <c r="I666" t="s">
        <v>1017</v>
      </c>
    </row>
    <row r="667" spans="1:9" x14ac:dyDescent="0.25">
      <c r="A667" t="s">
        <v>1010</v>
      </c>
      <c r="B667" t="s">
        <v>1011</v>
      </c>
      <c r="C667" s="29">
        <v>35</v>
      </c>
      <c r="D667" s="30">
        <v>23365</v>
      </c>
      <c r="E667" t="s">
        <v>1682</v>
      </c>
      <c r="F667" s="28">
        <v>10</v>
      </c>
      <c r="G667" t="s">
        <v>1013</v>
      </c>
      <c r="H667" t="s">
        <v>1014</v>
      </c>
      <c r="I667" t="s">
        <v>1017</v>
      </c>
    </row>
    <row r="668" spans="1:9" x14ac:dyDescent="0.25">
      <c r="A668" t="s">
        <v>1010</v>
      </c>
      <c r="B668" t="s">
        <v>1011</v>
      </c>
      <c r="C668" s="29">
        <v>35</v>
      </c>
      <c r="D668" s="30">
        <v>23367</v>
      </c>
      <c r="E668" t="s">
        <v>1683</v>
      </c>
      <c r="F668" s="28">
        <v>10</v>
      </c>
      <c r="G668" t="s">
        <v>1013</v>
      </c>
      <c r="H668" t="s">
        <v>1014</v>
      </c>
      <c r="I668" t="s">
        <v>1017</v>
      </c>
    </row>
    <row r="669" spans="1:9" x14ac:dyDescent="0.25">
      <c r="A669" t="s">
        <v>1010</v>
      </c>
      <c r="B669" t="s">
        <v>1011</v>
      </c>
      <c r="C669" s="29">
        <v>35</v>
      </c>
      <c r="D669" s="30">
        <v>23675</v>
      </c>
      <c r="E669" t="s">
        <v>1684</v>
      </c>
      <c r="F669" s="28">
        <v>10</v>
      </c>
      <c r="G669" t="s">
        <v>1013</v>
      </c>
      <c r="H669" t="s">
        <v>1014</v>
      </c>
      <c r="I669" t="s">
        <v>1017</v>
      </c>
    </row>
    <row r="670" spans="1:9" x14ac:dyDescent="0.25">
      <c r="A670" t="s">
        <v>1010</v>
      </c>
      <c r="B670" t="s">
        <v>1011</v>
      </c>
      <c r="C670" s="29">
        <v>35</v>
      </c>
      <c r="D670" s="30">
        <v>23676</v>
      </c>
      <c r="E670" t="s">
        <v>1685</v>
      </c>
      <c r="F670" s="28">
        <v>10</v>
      </c>
      <c r="G670" t="s">
        <v>1013</v>
      </c>
      <c r="H670" t="s">
        <v>1014</v>
      </c>
      <c r="I670" t="s">
        <v>1017</v>
      </c>
    </row>
    <row r="671" spans="1:9" x14ac:dyDescent="0.25">
      <c r="A671" t="s">
        <v>1010</v>
      </c>
      <c r="B671" t="s">
        <v>1011</v>
      </c>
      <c r="C671" s="29">
        <v>35</v>
      </c>
      <c r="D671" s="30">
        <v>23677</v>
      </c>
      <c r="E671" t="s">
        <v>1686</v>
      </c>
      <c r="F671" s="28">
        <v>10</v>
      </c>
      <c r="G671" t="s">
        <v>1013</v>
      </c>
      <c r="H671" t="s">
        <v>1014</v>
      </c>
      <c r="I671" t="s">
        <v>1017</v>
      </c>
    </row>
    <row r="672" spans="1:9" x14ac:dyDescent="0.25">
      <c r="A672" t="s">
        <v>1010</v>
      </c>
      <c r="B672" t="s">
        <v>1011</v>
      </c>
      <c r="C672" s="29">
        <v>35</v>
      </c>
      <c r="D672" s="30">
        <v>23678</v>
      </c>
      <c r="E672" t="s">
        <v>1687</v>
      </c>
      <c r="F672" s="28">
        <v>10</v>
      </c>
      <c r="G672" t="s">
        <v>1013</v>
      </c>
      <c r="H672" t="s">
        <v>1014</v>
      </c>
      <c r="I672" t="s">
        <v>1017</v>
      </c>
    </row>
    <row r="673" spans="1:9" x14ac:dyDescent="0.25">
      <c r="A673" t="s">
        <v>1010</v>
      </c>
      <c r="B673" t="s">
        <v>1011</v>
      </c>
      <c r="C673" s="29">
        <v>35</v>
      </c>
      <c r="D673" s="30">
        <v>23679</v>
      </c>
      <c r="E673" t="s">
        <v>1688</v>
      </c>
      <c r="F673" s="28">
        <v>10</v>
      </c>
      <c r="G673" t="s">
        <v>1013</v>
      </c>
      <c r="H673" t="s">
        <v>1014</v>
      </c>
      <c r="I673" t="s">
        <v>1017</v>
      </c>
    </row>
    <row r="674" spans="1:9" x14ac:dyDescent="0.25">
      <c r="A674" t="s">
        <v>1010</v>
      </c>
      <c r="B674" t="s">
        <v>1011</v>
      </c>
      <c r="C674" s="29">
        <v>35</v>
      </c>
      <c r="D674" s="30">
        <v>23680</v>
      </c>
      <c r="E674" t="s">
        <v>1689</v>
      </c>
      <c r="F674" s="28">
        <v>10</v>
      </c>
      <c r="G674" t="s">
        <v>1013</v>
      </c>
      <c r="H674" t="s">
        <v>1014</v>
      </c>
      <c r="I674" t="s">
        <v>1017</v>
      </c>
    </row>
    <row r="675" spans="1:9" x14ac:dyDescent="0.25">
      <c r="A675" t="s">
        <v>1010</v>
      </c>
      <c r="B675" t="s">
        <v>1011</v>
      </c>
      <c r="C675" s="29">
        <v>35</v>
      </c>
      <c r="D675" s="30">
        <v>23681</v>
      </c>
      <c r="E675" t="s">
        <v>1690</v>
      </c>
      <c r="F675" s="28">
        <v>10</v>
      </c>
      <c r="G675" t="s">
        <v>1013</v>
      </c>
      <c r="H675" t="s">
        <v>1014</v>
      </c>
      <c r="I675" t="s">
        <v>1017</v>
      </c>
    </row>
    <row r="676" spans="1:9" x14ac:dyDescent="0.25">
      <c r="A676" t="s">
        <v>1010</v>
      </c>
      <c r="B676" t="s">
        <v>1011</v>
      </c>
      <c r="C676" s="29">
        <v>35</v>
      </c>
      <c r="D676" s="30">
        <v>23682</v>
      </c>
      <c r="E676" t="s">
        <v>1691</v>
      </c>
      <c r="F676" s="28">
        <v>10</v>
      </c>
      <c r="G676" t="s">
        <v>1013</v>
      </c>
      <c r="H676" t="s">
        <v>1014</v>
      </c>
      <c r="I676" t="s">
        <v>1017</v>
      </c>
    </row>
    <row r="677" spans="1:9" x14ac:dyDescent="0.25">
      <c r="A677" t="s">
        <v>1010</v>
      </c>
      <c r="B677" t="s">
        <v>1011</v>
      </c>
      <c r="C677" s="29">
        <v>35</v>
      </c>
      <c r="D677" s="30">
        <v>23683</v>
      </c>
      <c r="E677" t="s">
        <v>1692</v>
      </c>
      <c r="F677" s="28">
        <v>10</v>
      </c>
      <c r="G677" t="s">
        <v>1013</v>
      </c>
      <c r="H677" t="s">
        <v>1014</v>
      </c>
      <c r="I677" t="s">
        <v>1017</v>
      </c>
    </row>
    <row r="678" spans="1:9" x14ac:dyDescent="0.25">
      <c r="A678" t="s">
        <v>1010</v>
      </c>
      <c r="B678" t="s">
        <v>1011</v>
      </c>
      <c r="C678" s="29">
        <v>35</v>
      </c>
      <c r="D678" s="30">
        <v>23684</v>
      </c>
      <c r="E678" t="s">
        <v>1693</v>
      </c>
      <c r="F678" s="28">
        <v>10</v>
      </c>
      <c r="G678" t="s">
        <v>1013</v>
      </c>
      <c r="H678" t="s">
        <v>1014</v>
      </c>
      <c r="I678" t="s">
        <v>1017</v>
      </c>
    </row>
    <row r="679" spans="1:9" x14ac:dyDescent="0.25">
      <c r="A679" t="s">
        <v>1010</v>
      </c>
      <c r="B679" t="s">
        <v>1011</v>
      </c>
      <c r="C679" s="29">
        <v>35</v>
      </c>
      <c r="D679" s="30">
        <v>23685</v>
      </c>
      <c r="E679" t="s">
        <v>1694</v>
      </c>
      <c r="F679" s="28">
        <v>10</v>
      </c>
      <c r="G679" t="s">
        <v>1013</v>
      </c>
      <c r="H679" t="s">
        <v>1014</v>
      </c>
      <c r="I679" t="s">
        <v>1017</v>
      </c>
    </row>
    <row r="680" spans="1:9" x14ac:dyDescent="0.25">
      <c r="A680" t="s">
        <v>1010</v>
      </c>
      <c r="B680" t="s">
        <v>1011</v>
      </c>
      <c r="C680" s="29">
        <v>35</v>
      </c>
      <c r="D680" s="30">
        <v>23686</v>
      </c>
      <c r="E680" t="s">
        <v>1695</v>
      </c>
      <c r="F680" s="28">
        <v>10</v>
      </c>
      <c r="G680" t="s">
        <v>1013</v>
      </c>
      <c r="H680" t="s">
        <v>1014</v>
      </c>
      <c r="I680" t="s">
        <v>1017</v>
      </c>
    </row>
    <row r="681" spans="1:9" x14ac:dyDescent="0.25">
      <c r="A681" t="s">
        <v>1010</v>
      </c>
      <c r="B681" t="s">
        <v>1011</v>
      </c>
      <c r="C681" s="29">
        <v>35</v>
      </c>
      <c r="D681" s="30">
        <v>23687</v>
      </c>
      <c r="E681" t="s">
        <v>1696</v>
      </c>
      <c r="F681" s="28">
        <v>10</v>
      </c>
      <c r="G681" t="s">
        <v>1013</v>
      </c>
      <c r="H681" t="s">
        <v>1014</v>
      </c>
      <c r="I681" t="s">
        <v>1017</v>
      </c>
    </row>
    <row r="682" spans="1:9" x14ac:dyDescent="0.25">
      <c r="A682" t="s">
        <v>1010</v>
      </c>
      <c r="B682" t="s">
        <v>1011</v>
      </c>
      <c r="C682" s="29">
        <v>35</v>
      </c>
      <c r="D682" s="30">
        <v>23688</v>
      </c>
      <c r="E682" t="s">
        <v>1697</v>
      </c>
      <c r="F682" s="28">
        <v>10</v>
      </c>
      <c r="G682" t="s">
        <v>1013</v>
      </c>
      <c r="H682" t="s">
        <v>1014</v>
      </c>
      <c r="I682" t="s">
        <v>1017</v>
      </c>
    </row>
    <row r="683" spans="1:9" x14ac:dyDescent="0.25">
      <c r="A683" t="s">
        <v>1010</v>
      </c>
      <c r="B683" t="s">
        <v>1011</v>
      </c>
      <c r="C683" s="29">
        <v>35</v>
      </c>
      <c r="D683" s="30">
        <v>23689</v>
      </c>
      <c r="E683" t="s">
        <v>1698</v>
      </c>
      <c r="F683" s="28">
        <v>10</v>
      </c>
      <c r="G683" t="s">
        <v>1013</v>
      </c>
      <c r="H683" t="s">
        <v>1014</v>
      </c>
      <c r="I683" t="s">
        <v>1017</v>
      </c>
    </row>
    <row r="684" spans="1:9" x14ac:dyDescent="0.25">
      <c r="A684" t="s">
        <v>1010</v>
      </c>
      <c r="B684" t="s">
        <v>1011</v>
      </c>
      <c r="C684" s="29">
        <v>35</v>
      </c>
      <c r="D684" s="30">
        <v>23690</v>
      </c>
      <c r="E684" t="s">
        <v>1699</v>
      </c>
      <c r="F684" s="28">
        <v>10</v>
      </c>
      <c r="G684" t="s">
        <v>1013</v>
      </c>
      <c r="H684" t="s">
        <v>1014</v>
      </c>
      <c r="I684" t="s">
        <v>1017</v>
      </c>
    </row>
    <row r="685" spans="1:9" x14ac:dyDescent="0.25">
      <c r="A685" t="s">
        <v>1010</v>
      </c>
      <c r="B685" t="s">
        <v>1011</v>
      </c>
      <c r="C685" s="29">
        <v>35</v>
      </c>
      <c r="D685" s="30">
        <v>23691</v>
      </c>
      <c r="E685" t="s">
        <v>1700</v>
      </c>
      <c r="F685" s="28">
        <v>10</v>
      </c>
      <c r="G685" t="s">
        <v>1013</v>
      </c>
      <c r="H685" t="s">
        <v>1014</v>
      </c>
      <c r="I685" t="s">
        <v>1017</v>
      </c>
    </row>
    <row r="686" spans="1:9" x14ac:dyDescent="0.25">
      <c r="A686" t="s">
        <v>1010</v>
      </c>
      <c r="B686" t="s">
        <v>1011</v>
      </c>
      <c r="C686" s="29">
        <v>35</v>
      </c>
      <c r="D686" s="30">
        <v>23693</v>
      </c>
      <c r="E686" t="s">
        <v>1701</v>
      </c>
      <c r="F686" s="28">
        <v>10</v>
      </c>
      <c r="G686" t="s">
        <v>1013</v>
      </c>
      <c r="H686" t="s">
        <v>1014</v>
      </c>
      <c r="I686" t="s">
        <v>1017</v>
      </c>
    </row>
    <row r="687" spans="1:9" x14ac:dyDescent="0.25">
      <c r="A687" t="s">
        <v>1010</v>
      </c>
      <c r="B687" t="s">
        <v>1011</v>
      </c>
      <c r="C687" s="29">
        <v>35</v>
      </c>
      <c r="D687" s="30">
        <v>23694</v>
      </c>
      <c r="E687" t="s">
        <v>1702</v>
      </c>
      <c r="F687" s="28">
        <v>10</v>
      </c>
      <c r="G687" t="s">
        <v>1013</v>
      </c>
      <c r="H687" t="s">
        <v>1014</v>
      </c>
      <c r="I687" t="s">
        <v>1017</v>
      </c>
    </row>
    <row r="688" spans="1:9" x14ac:dyDescent="0.25">
      <c r="A688" t="s">
        <v>1010</v>
      </c>
      <c r="B688" t="s">
        <v>1011</v>
      </c>
      <c r="C688" s="29">
        <v>35</v>
      </c>
      <c r="D688" s="30">
        <v>23695</v>
      </c>
      <c r="E688" t="s">
        <v>1703</v>
      </c>
      <c r="F688" s="28">
        <v>10</v>
      </c>
      <c r="G688" t="s">
        <v>1013</v>
      </c>
      <c r="H688" t="s">
        <v>1014</v>
      </c>
      <c r="I688" t="s">
        <v>1017</v>
      </c>
    </row>
    <row r="689" spans="1:9" x14ac:dyDescent="0.25">
      <c r="A689" t="s">
        <v>1010</v>
      </c>
      <c r="B689" t="s">
        <v>1011</v>
      </c>
      <c r="C689" s="29">
        <v>35</v>
      </c>
      <c r="D689" s="30">
        <v>23696</v>
      </c>
      <c r="E689" t="s">
        <v>1704</v>
      </c>
      <c r="F689" s="28">
        <v>10</v>
      </c>
      <c r="G689" t="s">
        <v>1013</v>
      </c>
      <c r="H689" t="s">
        <v>1014</v>
      </c>
      <c r="I689" t="s">
        <v>1017</v>
      </c>
    </row>
    <row r="690" spans="1:9" x14ac:dyDescent="0.25">
      <c r="A690" t="s">
        <v>1010</v>
      </c>
      <c r="B690" t="s">
        <v>1011</v>
      </c>
      <c r="C690" s="29">
        <v>35</v>
      </c>
      <c r="D690" s="30">
        <v>23697</v>
      </c>
      <c r="E690" t="s">
        <v>1705</v>
      </c>
      <c r="F690" s="28">
        <v>10</v>
      </c>
      <c r="G690" t="s">
        <v>1013</v>
      </c>
      <c r="H690" t="s">
        <v>1014</v>
      </c>
      <c r="I690" t="s">
        <v>1017</v>
      </c>
    </row>
    <row r="691" spans="1:9" x14ac:dyDescent="0.25">
      <c r="A691" t="s">
        <v>1010</v>
      </c>
      <c r="B691" t="s">
        <v>1011</v>
      </c>
      <c r="C691" s="29">
        <v>35</v>
      </c>
      <c r="D691" s="30">
        <v>23698</v>
      </c>
      <c r="E691" t="s">
        <v>1706</v>
      </c>
      <c r="F691" s="28">
        <v>10</v>
      </c>
      <c r="G691" t="s">
        <v>1013</v>
      </c>
      <c r="H691" t="s">
        <v>1014</v>
      </c>
      <c r="I691" t="s">
        <v>1017</v>
      </c>
    </row>
    <row r="692" spans="1:9" x14ac:dyDescent="0.25">
      <c r="A692" t="s">
        <v>1010</v>
      </c>
      <c r="B692" t="s">
        <v>1011</v>
      </c>
      <c r="C692" s="29">
        <v>35</v>
      </c>
      <c r="D692" s="30">
        <v>23699</v>
      </c>
      <c r="E692" t="s">
        <v>1707</v>
      </c>
      <c r="F692" s="28">
        <v>10</v>
      </c>
      <c r="G692" t="s">
        <v>1013</v>
      </c>
      <c r="H692" t="s">
        <v>1014</v>
      </c>
      <c r="I692" t="s">
        <v>1017</v>
      </c>
    </row>
    <row r="693" spans="1:9" x14ac:dyDescent="0.25">
      <c r="A693" t="s">
        <v>1010</v>
      </c>
      <c r="B693" t="s">
        <v>1011</v>
      </c>
      <c r="C693" s="29">
        <v>35</v>
      </c>
      <c r="D693" s="30">
        <v>23700</v>
      </c>
      <c r="E693" t="s">
        <v>1685</v>
      </c>
      <c r="F693" s="28">
        <v>10</v>
      </c>
      <c r="G693" t="s">
        <v>1013</v>
      </c>
      <c r="H693" t="s">
        <v>1014</v>
      </c>
      <c r="I693" t="s">
        <v>1017</v>
      </c>
    </row>
    <row r="694" spans="1:9" x14ac:dyDescent="0.25">
      <c r="A694" t="s">
        <v>1010</v>
      </c>
      <c r="B694" t="s">
        <v>1011</v>
      </c>
      <c r="C694" s="29">
        <v>35</v>
      </c>
      <c r="D694" s="30">
        <v>23701</v>
      </c>
      <c r="E694" t="s">
        <v>1708</v>
      </c>
      <c r="F694" s="28">
        <v>10</v>
      </c>
      <c r="G694" t="s">
        <v>1013</v>
      </c>
      <c r="H694" t="s">
        <v>1014</v>
      </c>
      <c r="I694" t="s">
        <v>1017</v>
      </c>
    </row>
    <row r="695" spans="1:9" x14ac:dyDescent="0.25">
      <c r="A695" t="s">
        <v>1010</v>
      </c>
      <c r="B695" t="s">
        <v>1011</v>
      </c>
      <c r="C695" s="29">
        <v>35</v>
      </c>
      <c r="D695" s="30">
        <v>23875</v>
      </c>
      <c r="E695" t="s">
        <v>1709</v>
      </c>
      <c r="F695" s="28">
        <v>10</v>
      </c>
      <c r="G695" t="s">
        <v>1013</v>
      </c>
      <c r="H695" t="s">
        <v>1014</v>
      </c>
      <c r="I695" t="s">
        <v>1017</v>
      </c>
    </row>
    <row r="696" spans="1:9" x14ac:dyDescent="0.25">
      <c r="A696" t="s">
        <v>1010</v>
      </c>
      <c r="B696" t="s">
        <v>1011</v>
      </c>
      <c r="C696" s="29">
        <v>35</v>
      </c>
      <c r="D696" s="30">
        <v>23876</v>
      </c>
      <c r="E696" t="s">
        <v>1710</v>
      </c>
      <c r="F696" s="28">
        <v>10</v>
      </c>
      <c r="G696" t="s">
        <v>1013</v>
      </c>
      <c r="H696" t="s">
        <v>1014</v>
      </c>
      <c r="I696" t="s">
        <v>1017</v>
      </c>
    </row>
    <row r="697" spans="1:9" x14ac:dyDescent="0.25">
      <c r="A697" t="s">
        <v>1010</v>
      </c>
      <c r="B697" t="s">
        <v>1011</v>
      </c>
      <c r="C697" s="29">
        <v>35</v>
      </c>
      <c r="D697" s="30">
        <v>23877</v>
      </c>
      <c r="E697" t="s">
        <v>1711</v>
      </c>
      <c r="F697" s="28">
        <v>10</v>
      </c>
      <c r="G697" t="s">
        <v>1013</v>
      </c>
      <c r="H697" t="s">
        <v>1014</v>
      </c>
      <c r="I697" t="s">
        <v>1017</v>
      </c>
    </row>
    <row r="698" spans="1:9" x14ac:dyDescent="0.25">
      <c r="A698" t="s">
        <v>1010</v>
      </c>
      <c r="B698" t="s">
        <v>1011</v>
      </c>
      <c r="C698" s="29">
        <v>35</v>
      </c>
      <c r="D698" s="30">
        <v>23878</v>
      </c>
      <c r="E698" t="s">
        <v>1712</v>
      </c>
      <c r="F698" s="28">
        <v>10</v>
      </c>
      <c r="G698" t="s">
        <v>1013</v>
      </c>
      <c r="H698" t="s">
        <v>1014</v>
      </c>
      <c r="I698" t="s">
        <v>1017</v>
      </c>
    </row>
    <row r="699" spans="1:9" x14ac:dyDescent="0.25">
      <c r="A699" t="s">
        <v>1010</v>
      </c>
      <c r="B699" t="s">
        <v>1011</v>
      </c>
      <c r="C699" s="29">
        <v>35</v>
      </c>
      <c r="D699" s="30">
        <v>23879</v>
      </c>
      <c r="E699" t="s">
        <v>1713</v>
      </c>
      <c r="F699" s="28">
        <v>10</v>
      </c>
      <c r="G699" t="s">
        <v>1013</v>
      </c>
      <c r="H699" t="s">
        <v>1014</v>
      </c>
      <c r="I699" t="s">
        <v>1017</v>
      </c>
    </row>
    <row r="700" spans="1:9" x14ac:dyDescent="0.25">
      <c r="A700" t="s">
        <v>1010</v>
      </c>
      <c r="B700" t="s">
        <v>1011</v>
      </c>
      <c r="C700" s="29">
        <v>35</v>
      </c>
      <c r="D700" s="30">
        <v>24215</v>
      </c>
      <c r="E700" t="s">
        <v>1714</v>
      </c>
      <c r="F700" s="28">
        <v>10</v>
      </c>
      <c r="G700" t="s">
        <v>1013</v>
      </c>
      <c r="H700" t="s">
        <v>1014</v>
      </c>
      <c r="I700" t="s">
        <v>1017</v>
      </c>
    </row>
    <row r="701" spans="1:9" x14ac:dyDescent="0.25">
      <c r="A701" t="s">
        <v>1010</v>
      </c>
      <c r="B701" t="s">
        <v>1011</v>
      </c>
      <c r="C701" s="29">
        <v>35</v>
      </c>
      <c r="D701" s="30">
        <v>24217</v>
      </c>
      <c r="E701" t="s">
        <v>1715</v>
      </c>
      <c r="F701" s="28">
        <v>10</v>
      </c>
      <c r="G701" t="s">
        <v>1013</v>
      </c>
      <c r="H701" t="s">
        <v>1014</v>
      </c>
      <c r="I701" t="s">
        <v>1017</v>
      </c>
    </row>
    <row r="702" spans="1:9" x14ac:dyDescent="0.25">
      <c r="A702" t="s">
        <v>1010</v>
      </c>
      <c r="B702" t="s">
        <v>1011</v>
      </c>
      <c r="C702" s="29">
        <v>35</v>
      </c>
      <c r="D702" s="30">
        <v>24219</v>
      </c>
      <c r="E702" t="s">
        <v>1716</v>
      </c>
      <c r="F702" s="28">
        <v>10</v>
      </c>
      <c r="G702" t="s">
        <v>1013</v>
      </c>
      <c r="H702" t="s">
        <v>1014</v>
      </c>
      <c r="I702" t="s">
        <v>1017</v>
      </c>
    </row>
    <row r="703" spans="1:9" x14ac:dyDescent="0.25">
      <c r="A703" t="s">
        <v>1010</v>
      </c>
      <c r="B703" t="s">
        <v>1011</v>
      </c>
      <c r="C703" s="29">
        <v>35</v>
      </c>
      <c r="D703" s="30">
        <v>24221</v>
      </c>
      <c r="E703" t="s">
        <v>1717</v>
      </c>
      <c r="F703" s="28">
        <v>10</v>
      </c>
      <c r="G703" t="s">
        <v>1013</v>
      </c>
      <c r="H703" t="s">
        <v>1014</v>
      </c>
      <c r="I703" t="s">
        <v>1017</v>
      </c>
    </row>
    <row r="704" spans="1:9" x14ac:dyDescent="0.25">
      <c r="A704" t="s">
        <v>1010</v>
      </c>
      <c r="B704" t="s">
        <v>1011</v>
      </c>
      <c r="C704" s="29">
        <v>35</v>
      </c>
      <c r="D704" s="30">
        <v>24223</v>
      </c>
      <c r="E704" t="s">
        <v>1718</v>
      </c>
      <c r="F704" s="28">
        <v>10</v>
      </c>
      <c r="G704" t="s">
        <v>1013</v>
      </c>
      <c r="H704" t="s">
        <v>1014</v>
      </c>
      <c r="I704" t="s">
        <v>1017</v>
      </c>
    </row>
    <row r="705" spans="1:9" x14ac:dyDescent="0.25">
      <c r="A705" t="s">
        <v>1010</v>
      </c>
      <c r="B705" t="s">
        <v>1011</v>
      </c>
      <c r="C705" s="29">
        <v>35</v>
      </c>
      <c r="D705" s="30">
        <v>24225</v>
      </c>
      <c r="E705" t="s">
        <v>1719</v>
      </c>
      <c r="F705" s="28">
        <v>10</v>
      </c>
      <c r="G705" t="s">
        <v>1013</v>
      </c>
      <c r="H705" t="s">
        <v>1014</v>
      </c>
      <c r="I705" t="s">
        <v>1017</v>
      </c>
    </row>
    <row r="706" spans="1:9" x14ac:dyDescent="0.25">
      <c r="A706" t="s">
        <v>1010</v>
      </c>
      <c r="B706" t="s">
        <v>1011</v>
      </c>
      <c r="C706" s="29">
        <v>35</v>
      </c>
      <c r="D706" s="30">
        <v>24227</v>
      </c>
      <c r="E706" t="s">
        <v>1720</v>
      </c>
      <c r="F706" s="28">
        <v>10</v>
      </c>
      <c r="G706" t="s">
        <v>1013</v>
      </c>
      <c r="H706" t="s">
        <v>1014</v>
      </c>
      <c r="I706" t="s">
        <v>1017</v>
      </c>
    </row>
    <row r="707" spans="1:9" x14ac:dyDescent="0.25">
      <c r="A707" t="s">
        <v>1010</v>
      </c>
      <c r="B707" t="s">
        <v>1011</v>
      </c>
      <c r="C707" s="29">
        <v>35</v>
      </c>
      <c r="D707" s="30">
        <v>24229</v>
      </c>
      <c r="E707" t="s">
        <v>1721</v>
      </c>
      <c r="F707" s="28">
        <v>10</v>
      </c>
      <c r="G707" t="s">
        <v>1013</v>
      </c>
      <c r="H707" t="s">
        <v>1014</v>
      </c>
      <c r="I707" t="s">
        <v>1017</v>
      </c>
    </row>
    <row r="708" spans="1:9" x14ac:dyDescent="0.25">
      <c r="A708" t="s">
        <v>1010</v>
      </c>
      <c r="B708" t="s">
        <v>1011</v>
      </c>
      <c r="C708" s="29">
        <v>35</v>
      </c>
      <c r="D708" s="30">
        <v>24231</v>
      </c>
      <c r="E708" t="s">
        <v>1722</v>
      </c>
      <c r="F708" s="28">
        <v>10</v>
      </c>
      <c r="G708" t="s">
        <v>1013</v>
      </c>
      <c r="H708" t="s">
        <v>1014</v>
      </c>
      <c r="I708" t="s">
        <v>1017</v>
      </c>
    </row>
    <row r="709" spans="1:9" x14ac:dyDescent="0.25">
      <c r="A709" t="s">
        <v>1010</v>
      </c>
      <c r="B709" t="s">
        <v>1011</v>
      </c>
      <c r="C709" s="29">
        <v>35</v>
      </c>
      <c r="D709" s="30">
        <v>24233</v>
      </c>
      <c r="E709" t="s">
        <v>1723</v>
      </c>
      <c r="F709" s="28">
        <v>10</v>
      </c>
      <c r="G709" t="s">
        <v>1013</v>
      </c>
      <c r="H709" t="s">
        <v>1014</v>
      </c>
      <c r="I709" t="s">
        <v>1017</v>
      </c>
    </row>
    <row r="710" spans="1:9" x14ac:dyDescent="0.25">
      <c r="A710" t="s">
        <v>1010</v>
      </c>
      <c r="B710" t="s">
        <v>1011</v>
      </c>
      <c r="C710" s="29">
        <v>35</v>
      </c>
      <c r="D710" s="30">
        <v>24235</v>
      </c>
      <c r="E710" t="s">
        <v>1724</v>
      </c>
      <c r="F710" s="28">
        <v>10</v>
      </c>
      <c r="G710" t="s">
        <v>1013</v>
      </c>
      <c r="H710" t="s">
        <v>1014</v>
      </c>
      <c r="I710" t="s">
        <v>1017</v>
      </c>
    </row>
    <row r="711" spans="1:9" x14ac:dyDescent="0.25">
      <c r="A711" t="s">
        <v>1010</v>
      </c>
      <c r="B711" t="s">
        <v>1011</v>
      </c>
      <c r="C711" s="29">
        <v>35</v>
      </c>
      <c r="D711" s="30">
        <v>24237</v>
      </c>
      <c r="E711" t="s">
        <v>1725</v>
      </c>
      <c r="F711" s="28">
        <v>10</v>
      </c>
      <c r="G711" t="s">
        <v>1013</v>
      </c>
      <c r="H711" t="s">
        <v>1014</v>
      </c>
      <c r="I711" t="s">
        <v>1017</v>
      </c>
    </row>
    <row r="712" spans="1:9" x14ac:dyDescent="0.25">
      <c r="A712" t="s">
        <v>1010</v>
      </c>
      <c r="B712" t="s">
        <v>1011</v>
      </c>
      <c r="C712" s="29">
        <v>35</v>
      </c>
      <c r="D712" s="30">
        <v>24239</v>
      </c>
      <c r="E712" t="s">
        <v>1726</v>
      </c>
      <c r="F712" s="28">
        <v>10</v>
      </c>
      <c r="G712" t="s">
        <v>1013</v>
      </c>
      <c r="H712" t="s">
        <v>1014</v>
      </c>
      <c r="I712" t="s">
        <v>1017</v>
      </c>
    </row>
    <row r="713" spans="1:9" x14ac:dyDescent="0.25">
      <c r="A713" t="s">
        <v>1010</v>
      </c>
      <c r="B713" t="s">
        <v>1011</v>
      </c>
      <c r="C713" s="29">
        <v>35</v>
      </c>
      <c r="D713" s="30">
        <v>24241</v>
      </c>
      <c r="E713" t="s">
        <v>1727</v>
      </c>
      <c r="F713" s="28">
        <v>10</v>
      </c>
      <c r="G713" t="s">
        <v>1013</v>
      </c>
      <c r="H713" t="s">
        <v>1014</v>
      </c>
      <c r="I713" t="s">
        <v>1017</v>
      </c>
    </row>
    <row r="714" spans="1:9" x14ac:dyDescent="0.25">
      <c r="A714" t="s">
        <v>1010</v>
      </c>
      <c r="B714" t="s">
        <v>1011</v>
      </c>
      <c r="C714" s="29">
        <v>35</v>
      </c>
      <c r="D714" s="30">
        <v>24243</v>
      </c>
      <c r="E714" t="s">
        <v>1728</v>
      </c>
      <c r="F714" s="28">
        <v>10</v>
      </c>
      <c r="G714" t="s">
        <v>1013</v>
      </c>
      <c r="H714" t="s">
        <v>1014</v>
      </c>
      <c r="I714" t="s">
        <v>1017</v>
      </c>
    </row>
    <row r="715" spans="1:9" x14ac:dyDescent="0.25">
      <c r="A715" t="s">
        <v>1010</v>
      </c>
      <c r="B715" t="s">
        <v>1011</v>
      </c>
      <c r="C715" s="29">
        <v>35</v>
      </c>
      <c r="D715" s="30">
        <v>24245</v>
      </c>
      <c r="E715" t="s">
        <v>1729</v>
      </c>
      <c r="F715" s="28">
        <v>10</v>
      </c>
      <c r="G715" t="s">
        <v>1013</v>
      </c>
      <c r="H715" t="s">
        <v>1014</v>
      </c>
      <c r="I715" t="s">
        <v>1017</v>
      </c>
    </row>
    <row r="716" spans="1:9" x14ac:dyDescent="0.25">
      <c r="A716" t="s">
        <v>1010</v>
      </c>
      <c r="B716" t="s">
        <v>1011</v>
      </c>
      <c r="C716" s="29">
        <v>35</v>
      </c>
      <c r="D716" s="30">
        <v>24247</v>
      </c>
      <c r="E716" t="s">
        <v>1730</v>
      </c>
      <c r="F716" s="28">
        <v>10</v>
      </c>
      <c r="G716" t="s">
        <v>1013</v>
      </c>
      <c r="H716" t="s">
        <v>1014</v>
      </c>
      <c r="I716" t="s">
        <v>1017</v>
      </c>
    </row>
    <row r="717" spans="1:9" x14ac:dyDescent="0.25">
      <c r="A717" t="s">
        <v>1010</v>
      </c>
      <c r="B717" t="s">
        <v>1011</v>
      </c>
      <c r="C717" s="29">
        <v>35</v>
      </c>
      <c r="D717" s="30">
        <v>24249</v>
      </c>
      <c r="E717" t="s">
        <v>1731</v>
      </c>
      <c r="F717" s="28">
        <v>10</v>
      </c>
      <c r="G717" t="s">
        <v>1013</v>
      </c>
      <c r="H717" t="s">
        <v>1014</v>
      </c>
      <c r="I717" t="s">
        <v>1017</v>
      </c>
    </row>
    <row r="718" spans="1:9" x14ac:dyDescent="0.25">
      <c r="A718" t="s">
        <v>1010</v>
      </c>
      <c r="B718" t="s">
        <v>1011</v>
      </c>
      <c r="C718" s="29">
        <v>35</v>
      </c>
      <c r="D718" s="30">
        <v>24251</v>
      </c>
      <c r="E718" t="s">
        <v>1732</v>
      </c>
      <c r="F718" s="28">
        <v>10</v>
      </c>
      <c r="G718" t="s">
        <v>1013</v>
      </c>
      <c r="H718" t="s">
        <v>1014</v>
      </c>
      <c r="I718" t="s">
        <v>1017</v>
      </c>
    </row>
    <row r="719" spans="1:9" x14ac:dyDescent="0.25">
      <c r="A719" t="s">
        <v>1010</v>
      </c>
      <c r="B719" t="s">
        <v>1011</v>
      </c>
      <c r="C719" s="29">
        <v>35</v>
      </c>
      <c r="D719" s="30">
        <v>24253</v>
      </c>
      <c r="E719" t="s">
        <v>1733</v>
      </c>
      <c r="F719" s="28">
        <v>10</v>
      </c>
      <c r="G719" t="s">
        <v>1013</v>
      </c>
      <c r="H719" t="s">
        <v>1014</v>
      </c>
      <c r="I719" t="s">
        <v>1017</v>
      </c>
    </row>
    <row r="720" spans="1:9" x14ac:dyDescent="0.25">
      <c r="A720" t="s">
        <v>1010</v>
      </c>
      <c r="B720" t="s">
        <v>1011</v>
      </c>
      <c r="C720" s="29">
        <v>35</v>
      </c>
      <c r="D720" s="30">
        <v>24254</v>
      </c>
      <c r="E720" t="s">
        <v>1734</v>
      </c>
      <c r="F720" s="28">
        <v>10</v>
      </c>
      <c r="G720" t="s">
        <v>1013</v>
      </c>
      <c r="H720" t="s">
        <v>1014</v>
      </c>
      <c r="I720" t="s">
        <v>1017</v>
      </c>
    </row>
    <row r="721" spans="1:9" x14ac:dyDescent="0.25">
      <c r="A721" t="s">
        <v>1010</v>
      </c>
      <c r="B721" t="s">
        <v>1011</v>
      </c>
      <c r="C721" s="29">
        <v>35</v>
      </c>
      <c r="D721" s="30">
        <v>24255</v>
      </c>
      <c r="E721" t="s">
        <v>1735</v>
      </c>
      <c r="F721" s="28">
        <v>10</v>
      </c>
      <c r="G721" t="s">
        <v>1013</v>
      </c>
      <c r="H721" t="s">
        <v>1014</v>
      </c>
      <c r="I721" t="s">
        <v>1017</v>
      </c>
    </row>
    <row r="722" spans="1:9" x14ac:dyDescent="0.25">
      <c r="A722" t="s">
        <v>1010</v>
      </c>
      <c r="B722" t="s">
        <v>1011</v>
      </c>
      <c r="C722" s="29">
        <v>35</v>
      </c>
      <c r="D722" s="30">
        <v>24257</v>
      </c>
      <c r="E722" t="s">
        <v>1736</v>
      </c>
      <c r="F722" s="28">
        <v>10</v>
      </c>
      <c r="G722" t="s">
        <v>1013</v>
      </c>
      <c r="H722" t="s">
        <v>1014</v>
      </c>
      <c r="I722" t="s">
        <v>1017</v>
      </c>
    </row>
    <row r="723" spans="1:9" x14ac:dyDescent="0.25">
      <c r="A723" t="s">
        <v>1010</v>
      </c>
      <c r="B723" t="s">
        <v>1011</v>
      </c>
      <c r="C723" s="29">
        <v>35</v>
      </c>
      <c r="D723" s="30">
        <v>24259</v>
      </c>
      <c r="E723" t="s">
        <v>1737</v>
      </c>
      <c r="F723" s="28">
        <v>10</v>
      </c>
      <c r="G723" t="s">
        <v>1013</v>
      </c>
      <c r="H723" t="s">
        <v>1014</v>
      </c>
      <c r="I723" t="s">
        <v>1017</v>
      </c>
    </row>
    <row r="724" spans="1:9" x14ac:dyDescent="0.25">
      <c r="A724" t="s">
        <v>1010</v>
      </c>
      <c r="B724" t="s">
        <v>1011</v>
      </c>
      <c r="C724" s="29">
        <v>35</v>
      </c>
      <c r="D724" s="30">
        <v>24261</v>
      </c>
      <c r="E724" t="s">
        <v>1738</v>
      </c>
      <c r="F724" s="28">
        <v>10</v>
      </c>
      <c r="G724" t="s">
        <v>1013</v>
      </c>
      <c r="H724" t="s">
        <v>1014</v>
      </c>
      <c r="I724" t="s">
        <v>1017</v>
      </c>
    </row>
    <row r="725" spans="1:9" x14ac:dyDescent="0.25">
      <c r="A725" t="s">
        <v>1010</v>
      </c>
      <c r="B725" t="s">
        <v>1011</v>
      </c>
      <c r="C725" s="29">
        <v>35</v>
      </c>
      <c r="D725" s="30">
        <v>24263</v>
      </c>
      <c r="E725" t="s">
        <v>1739</v>
      </c>
      <c r="F725" s="28">
        <v>10</v>
      </c>
      <c r="G725" t="s">
        <v>1013</v>
      </c>
      <c r="H725" t="s">
        <v>1014</v>
      </c>
      <c r="I725" t="s">
        <v>1017</v>
      </c>
    </row>
    <row r="726" spans="1:9" x14ac:dyDescent="0.25">
      <c r="A726" t="s">
        <v>1010</v>
      </c>
      <c r="B726" t="s">
        <v>1011</v>
      </c>
      <c r="C726" s="29">
        <v>35</v>
      </c>
      <c r="D726" s="30">
        <v>24265</v>
      </c>
      <c r="E726" t="s">
        <v>1740</v>
      </c>
      <c r="F726" s="28">
        <v>10</v>
      </c>
      <c r="G726" t="s">
        <v>1013</v>
      </c>
      <c r="H726" t="s">
        <v>1014</v>
      </c>
      <c r="I726" t="s">
        <v>1017</v>
      </c>
    </row>
    <row r="727" spans="1:9" x14ac:dyDescent="0.25">
      <c r="A727" t="s">
        <v>1010</v>
      </c>
      <c r="B727" t="s">
        <v>1011</v>
      </c>
      <c r="C727" s="29">
        <v>35</v>
      </c>
      <c r="D727" s="30">
        <v>24267</v>
      </c>
      <c r="E727" t="s">
        <v>1741</v>
      </c>
      <c r="F727" s="28">
        <v>10</v>
      </c>
      <c r="G727" t="s">
        <v>1013</v>
      </c>
      <c r="H727" t="s">
        <v>1014</v>
      </c>
      <c r="I727" t="s">
        <v>1017</v>
      </c>
    </row>
    <row r="728" spans="1:9" x14ac:dyDescent="0.25">
      <c r="A728" t="s">
        <v>1010</v>
      </c>
      <c r="B728" t="s">
        <v>1011</v>
      </c>
      <c r="C728" s="29">
        <v>35</v>
      </c>
      <c r="D728" s="30">
        <v>24269</v>
      </c>
      <c r="E728" t="s">
        <v>1742</v>
      </c>
      <c r="F728" s="28">
        <v>10</v>
      </c>
      <c r="G728" t="s">
        <v>1013</v>
      </c>
      <c r="H728" t="s">
        <v>1014</v>
      </c>
      <c r="I728" t="s">
        <v>1017</v>
      </c>
    </row>
    <row r="729" spans="1:9" x14ac:dyDescent="0.25">
      <c r="A729" t="s">
        <v>1010</v>
      </c>
      <c r="B729" t="s">
        <v>1011</v>
      </c>
      <c r="C729" s="29">
        <v>35</v>
      </c>
      <c r="D729" s="30">
        <v>51330</v>
      </c>
      <c r="E729" t="s">
        <v>1743</v>
      </c>
      <c r="F729" s="28">
        <v>10</v>
      </c>
      <c r="G729" t="s">
        <v>1013</v>
      </c>
      <c r="H729" t="s">
        <v>1014</v>
      </c>
      <c r="I729" t="s">
        <v>1017</v>
      </c>
    </row>
    <row r="730" spans="1:9" x14ac:dyDescent="0.25">
      <c r="A730" t="s">
        <v>1010</v>
      </c>
      <c r="B730" t="s">
        <v>1011</v>
      </c>
      <c r="C730" s="29">
        <v>35</v>
      </c>
      <c r="D730" s="30">
        <v>51331</v>
      </c>
      <c r="E730" t="s">
        <v>1744</v>
      </c>
      <c r="F730" s="28">
        <v>10</v>
      </c>
      <c r="G730" t="s">
        <v>1013</v>
      </c>
      <c r="H730" t="s">
        <v>1014</v>
      </c>
      <c r="I730" t="s">
        <v>1017</v>
      </c>
    </row>
    <row r="731" spans="1:9" x14ac:dyDescent="0.25">
      <c r="A731" t="s">
        <v>1010</v>
      </c>
      <c r="B731" t="s">
        <v>1011</v>
      </c>
      <c r="C731" s="29">
        <v>40</v>
      </c>
      <c r="D731" s="30">
        <v>10016</v>
      </c>
      <c r="E731" t="s">
        <v>1745</v>
      </c>
      <c r="F731" s="28">
        <v>10</v>
      </c>
      <c r="G731" t="s">
        <v>1013</v>
      </c>
      <c r="H731" t="s">
        <v>1014</v>
      </c>
      <c r="I731" t="s">
        <v>1017</v>
      </c>
    </row>
    <row r="732" spans="1:9" x14ac:dyDescent="0.25">
      <c r="A732" t="s">
        <v>1010</v>
      </c>
      <c r="B732" t="s">
        <v>1011</v>
      </c>
      <c r="C732" s="29">
        <v>40</v>
      </c>
      <c r="D732" s="30">
        <v>10018</v>
      </c>
      <c r="E732" t="s">
        <v>1746</v>
      </c>
      <c r="F732" s="28">
        <v>10</v>
      </c>
      <c r="G732" t="s">
        <v>1013</v>
      </c>
      <c r="H732" t="s">
        <v>1014</v>
      </c>
      <c r="I732" t="s">
        <v>1017</v>
      </c>
    </row>
    <row r="733" spans="1:9" x14ac:dyDescent="0.25">
      <c r="A733" t="s">
        <v>1010</v>
      </c>
      <c r="B733" t="s">
        <v>1011</v>
      </c>
      <c r="C733" s="29">
        <v>40</v>
      </c>
      <c r="D733" s="30">
        <v>10066</v>
      </c>
      <c r="E733" t="s">
        <v>1747</v>
      </c>
      <c r="F733" s="28">
        <v>10</v>
      </c>
      <c r="G733" t="s">
        <v>1013</v>
      </c>
      <c r="H733" t="s">
        <v>1014</v>
      </c>
      <c r="I733" t="s">
        <v>1017</v>
      </c>
    </row>
    <row r="734" spans="1:9" x14ac:dyDescent="0.25">
      <c r="A734" t="s">
        <v>1010</v>
      </c>
      <c r="B734" t="s">
        <v>1011</v>
      </c>
      <c r="C734" s="29">
        <v>40</v>
      </c>
      <c r="D734" s="30">
        <v>10271</v>
      </c>
      <c r="E734" t="s">
        <v>1748</v>
      </c>
      <c r="F734" s="28">
        <v>10</v>
      </c>
      <c r="G734" t="s">
        <v>1013</v>
      </c>
      <c r="H734" t="s">
        <v>1014</v>
      </c>
      <c r="I734" t="s">
        <v>1017</v>
      </c>
    </row>
    <row r="735" spans="1:9" x14ac:dyDescent="0.25">
      <c r="A735" t="s">
        <v>1010</v>
      </c>
      <c r="B735" t="s">
        <v>1011</v>
      </c>
      <c r="C735" s="29">
        <v>40</v>
      </c>
      <c r="D735" s="30">
        <v>10273</v>
      </c>
      <c r="E735" t="s">
        <v>1749</v>
      </c>
      <c r="F735" s="28">
        <v>10</v>
      </c>
      <c r="G735" t="s">
        <v>1013</v>
      </c>
      <c r="H735" t="s">
        <v>1014</v>
      </c>
      <c r="I735" t="s">
        <v>1017</v>
      </c>
    </row>
    <row r="736" spans="1:9" x14ac:dyDescent="0.25">
      <c r="A736" t="s">
        <v>1010</v>
      </c>
      <c r="B736" t="s">
        <v>1011</v>
      </c>
      <c r="C736" s="29">
        <v>40</v>
      </c>
      <c r="D736" s="30">
        <v>10275</v>
      </c>
      <c r="E736" t="s">
        <v>1750</v>
      </c>
      <c r="F736" s="28">
        <v>10</v>
      </c>
      <c r="G736" t="s">
        <v>1013</v>
      </c>
      <c r="H736" t="s">
        <v>1014</v>
      </c>
      <c r="I736" t="s">
        <v>1017</v>
      </c>
    </row>
    <row r="737" spans="1:9" x14ac:dyDescent="0.25">
      <c r="A737" t="s">
        <v>1010</v>
      </c>
      <c r="B737" t="s">
        <v>1011</v>
      </c>
      <c r="C737" s="29">
        <v>40</v>
      </c>
      <c r="D737" s="30">
        <v>10277</v>
      </c>
      <c r="E737" t="s">
        <v>1751</v>
      </c>
      <c r="F737" s="28">
        <v>10</v>
      </c>
      <c r="G737" t="s">
        <v>1013</v>
      </c>
      <c r="H737" t="s">
        <v>1014</v>
      </c>
      <c r="I737" t="s">
        <v>1017</v>
      </c>
    </row>
    <row r="738" spans="1:9" x14ac:dyDescent="0.25">
      <c r="A738" t="s">
        <v>1010</v>
      </c>
      <c r="B738" t="s">
        <v>1011</v>
      </c>
      <c r="C738" s="29">
        <v>40</v>
      </c>
      <c r="D738" s="30">
        <v>10279</v>
      </c>
      <c r="E738" t="s">
        <v>1752</v>
      </c>
      <c r="F738" s="28">
        <v>10</v>
      </c>
      <c r="G738" t="s">
        <v>1013</v>
      </c>
      <c r="H738" t="s">
        <v>1014</v>
      </c>
      <c r="I738" t="s">
        <v>1017</v>
      </c>
    </row>
    <row r="739" spans="1:9" x14ac:dyDescent="0.25">
      <c r="A739" t="s">
        <v>1010</v>
      </c>
      <c r="B739" t="s">
        <v>1011</v>
      </c>
      <c r="C739" s="29">
        <v>40</v>
      </c>
      <c r="D739" s="30">
        <v>11026</v>
      </c>
      <c r="E739" t="s">
        <v>1753</v>
      </c>
      <c r="F739" s="28">
        <v>10</v>
      </c>
      <c r="G739" t="s">
        <v>1013</v>
      </c>
      <c r="H739" t="s">
        <v>1014</v>
      </c>
      <c r="I739" t="s">
        <v>1017</v>
      </c>
    </row>
    <row r="740" spans="1:9" x14ac:dyDescent="0.25">
      <c r="A740" t="s">
        <v>1010</v>
      </c>
      <c r="B740" t="s">
        <v>1011</v>
      </c>
      <c r="C740" s="29">
        <v>40</v>
      </c>
      <c r="D740" s="30">
        <v>11027</v>
      </c>
      <c r="E740" t="s">
        <v>1754</v>
      </c>
      <c r="F740" s="28">
        <v>10</v>
      </c>
      <c r="G740" t="s">
        <v>1013</v>
      </c>
      <c r="H740" t="s">
        <v>1014</v>
      </c>
      <c r="I740" t="s">
        <v>1017</v>
      </c>
    </row>
    <row r="741" spans="1:9" x14ac:dyDescent="0.25">
      <c r="A741" t="s">
        <v>1010</v>
      </c>
      <c r="B741" t="s">
        <v>1011</v>
      </c>
      <c r="C741" s="29">
        <v>40</v>
      </c>
      <c r="D741" s="30">
        <v>11028</v>
      </c>
      <c r="E741" t="s">
        <v>1755</v>
      </c>
      <c r="F741" s="28">
        <v>10</v>
      </c>
      <c r="G741" t="s">
        <v>1013</v>
      </c>
      <c r="H741" t="s">
        <v>1014</v>
      </c>
      <c r="I741" t="s">
        <v>1017</v>
      </c>
    </row>
    <row r="742" spans="1:9" x14ac:dyDescent="0.25">
      <c r="A742" t="s">
        <v>1010</v>
      </c>
      <c r="B742" t="s">
        <v>1011</v>
      </c>
      <c r="C742" s="29">
        <v>40</v>
      </c>
      <c r="D742" s="30">
        <v>11126</v>
      </c>
      <c r="E742" t="s">
        <v>1756</v>
      </c>
      <c r="F742" s="28">
        <v>10</v>
      </c>
      <c r="G742" t="s">
        <v>1013</v>
      </c>
      <c r="H742" t="s">
        <v>1014</v>
      </c>
      <c r="I742" t="s">
        <v>1017</v>
      </c>
    </row>
    <row r="743" spans="1:9" x14ac:dyDescent="0.25">
      <c r="A743" t="s">
        <v>1010</v>
      </c>
      <c r="B743" t="s">
        <v>1011</v>
      </c>
      <c r="C743" s="29">
        <v>40</v>
      </c>
      <c r="D743" s="30">
        <v>11128</v>
      </c>
      <c r="E743" t="s">
        <v>1757</v>
      </c>
      <c r="F743" s="28">
        <v>10</v>
      </c>
      <c r="G743" t="s">
        <v>1013</v>
      </c>
      <c r="H743" t="s">
        <v>1014</v>
      </c>
      <c r="I743" t="s">
        <v>1017</v>
      </c>
    </row>
    <row r="744" spans="1:9" x14ac:dyDescent="0.25">
      <c r="A744" t="s">
        <v>1010</v>
      </c>
      <c r="B744" t="s">
        <v>1011</v>
      </c>
      <c r="C744" s="29">
        <v>40</v>
      </c>
      <c r="D744" s="30">
        <v>11225</v>
      </c>
      <c r="E744" t="s">
        <v>1758</v>
      </c>
      <c r="F744" s="28">
        <v>10</v>
      </c>
      <c r="G744" t="s">
        <v>1013</v>
      </c>
      <c r="H744" t="s">
        <v>1014</v>
      </c>
      <c r="I744" t="s">
        <v>1017</v>
      </c>
    </row>
    <row r="745" spans="1:9" x14ac:dyDescent="0.25">
      <c r="A745" t="s">
        <v>1010</v>
      </c>
      <c r="B745" t="s">
        <v>1011</v>
      </c>
      <c r="C745" s="29">
        <v>40</v>
      </c>
      <c r="D745" s="30">
        <v>14555</v>
      </c>
      <c r="E745" t="s">
        <v>1759</v>
      </c>
      <c r="F745" s="28">
        <v>10</v>
      </c>
      <c r="G745" t="s">
        <v>1013</v>
      </c>
      <c r="H745" t="s">
        <v>1014</v>
      </c>
      <c r="I745" t="s">
        <v>1017</v>
      </c>
    </row>
    <row r="746" spans="1:9" x14ac:dyDescent="0.25">
      <c r="A746" t="s">
        <v>1010</v>
      </c>
      <c r="B746" t="s">
        <v>1011</v>
      </c>
      <c r="C746" s="29">
        <v>40</v>
      </c>
      <c r="D746" s="30">
        <v>15026</v>
      </c>
      <c r="E746" t="s">
        <v>1760</v>
      </c>
      <c r="F746" s="28">
        <v>10</v>
      </c>
      <c r="G746" t="s">
        <v>1013</v>
      </c>
      <c r="H746" t="s">
        <v>1014</v>
      </c>
      <c r="I746" t="s">
        <v>1017</v>
      </c>
    </row>
    <row r="747" spans="1:9" x14ac:dyDescent="0.25">
      <c r="A747" t="s">
        <v>1010</v>
      </c>
      <c r="B747" t="s">
        <v>1011</v>
      </c>
      <c r="C747" s="29">
        <v>40</v>
      </c>
      <c r="D747" s="30">
        <v>15030</v>
      </c>
      <c r="E747" t="s">
        <v>1761</v>
      </c>
      <c r="F747" s="28">
        <v>10</v>
      </c>
      <c r="G747" t="s">
        <v>1013</v>
      </c>
      <c r="H747" t="s">
        <v>1014</v>
      </c>
      <c r="I747" t="s">
        <v>1017</v>
      </c>
    </row>
    <row r="748" spans="1:9" x14ac:dyDescent="0.25">
      <c r="A748" t="s">
        <v>1010</v>
      </c>
      <c r="B748" t="s">
        <v>1011</v>
      </c>
      <c r="C748" s="29">
        <v>40</v>
      </c>
      <c r="D748" s="30">
        <v>15049</v>
      </c>
      <c r="E748" t="s">
        <v>1762</v>
      </c>
      <c r="F748" s="28">
        <v>10</v>
      </c>
      <c r="G748" t="s">
        <v>1013</v>
      </c>
      <c r="H748" t="s">
        <v>1014</v>
      </c>
      <c r="I748" t="s">
        <v>1335</v>
      </c>
    </row>
    <row r="749" spans="1:9" x14ac:dyDescent="0.25">
      <c r="A749" t="s">
        <v>1010</v>
      </c>
      <c r="B749" t="s">
        <v>1011</v>
      </c>
      <c r="C749" s="29">
        <v>40</v>
      </c>
      <c r="D749" s="30">
        <v>20951</v>
      </c>
      <c r="E749" t="s">
        <v>1763</v>
      </c>
      <c r="F749" s="28">
        <v>10</v>
      </c>
      <c r="G749" t="s">
        <v>1013</v>
      </c>
      <c r="H749" t="s">
        <v>1014</v>
      </c>
      <c r="I749" t="s">
        <v>1017</v>
      </c>
    </row>
    <row r="750" spans="1:9" x14ac:dyDescent="0.25">
      <c r="A750" t="s">
        <v>1010</v>
      </c>
      <c r="B750" t="s">
        <v>1011</v>
      </c>
      <c r="C750" s="29">
        <v>40</v>
      </c>
      <c r="D750" s="30">
        <v>30125</v>
      </c>
      <c r="E750" t="s">
        <v>1764</v>
      </c>
      <c r="F750" s="28">
        <v>10</v>
      </c>
      <c r="G750" t="s">
        <v>1013</v>
      </c>
      <c r="H750" t="s">
        <v>1014</v>
      </c>
      <c r="I750" t="s">
        <v>1017</v>
      </c>
    </row>
    <row r="751" spans="1:9" x14ac:dyDescent="0.25">
      <c r="A751" t="s">
        <v>1010</v>
      </c>
      <c r="B751" t="s">
        <v>1011</v>
      </c>
      <c r="C751" s="29">
        <v>40</v>
      </c>
      <c r="D751" s="30">
        <v>31329</v>
      </c>
      <c r="E751" t="s">
        <v>1765</v>
      </c>
      <c r="F751" s="28">
        <v>10</v>
      </c>
      <c r="G751" t="s">
        <v>1013</v>
      </c>
      <c r="H751" t="s">
        <v>1014</v>
      </c>
      <c r="I751" t="s">
        <v>1017</v>
      </c>
    </row>
    <row r="752" spans="1:9" x14ac:dyDescent="0.25">
      <c r="A752" t="s">
        <v>1010</v>
      </c>
      <c r="B752" t="s">
        <v>1011</v>
      </c>
      <c r="C752" s="29">
        <v>40</v>
      </c>
      <c r="D752" s="30">
        <v>50135</v>
      </c>
      <c r="E752" t="s">
        <v>1766</v>
      </c>
      <c r="F752" s="28">
        <v>10</v>
      </c>
      <c r="G752" t="s">
        <v>1013</v>
      </c>
      <c r="H752" t="s">
        <v>1014</v>
      </c>
      <c r="I752" t="s">
        <v>1017</v>
      </c>
    </row>
    <row r="753" spans="1:9" x14ac:dyDescent="0.25">
      <c r="A753" t="s">
        <v>1010</v>
      </c>
      <c r="B753" t="s">
        <v>1011</v>
      </c>
      <c r="C753" s="29">
        <v>40</v>
      </c>
      <c r="D753" s="30">
        <v>50335</v>
      </c>
      <c r="E753" t="s">
        <v>1767</v>
      </c>
      <c r="F753" s="28">
        <v>10</v>
      </c>
      <c r="G753" t="s">
        <v>1013</v>
      </c>
      <c r="H753" t="s">
        <v>1014</v>
      </c>
      <c r="I753" t="s">
        <v>1017</v>
      </c>
    </row>
    <row r="754" spans="1:9" x14ac:dyDescent="0.25">
      <c r="A754" t="s">
        <v>1010</v>
      </c>
      <c r="B754" t="s">
        <v>1011</v>
      </c>
      <c r="C754" s="29">
        <v>40</v>
      </c>
      <c r="D754" s="30">
        <v>50535</v>
      </c>
      <c r="E754" t="s">
        <v>1768</v>
      </c>
      <c r="F754" s="28">
        <v>10</v>
      </c>
      <c r="G754" t="s">
        <v>1013</v>
      </c>
      <c r="H754" t="s">
        <v>1014</v>
      </c>
      <c r="I754" t="s">
        <v>1017</v>
      </c>
    </row>
    <row r="755" spans="1:9" x14ac:dyDescent="0.25">
      <c r="A755" t="s">
        <v>1010</v>
      </c>
      <c r="B755" t="s">
        <v>1011</v>
      </c>
      <c r="C755" s="29">
        <v>40</v>
      </c>
      <c r="D755" s="30">
        <v>70066</v>
      </c>
      <c r="E755" t="s">
        <v>1769</v>
      </c>
      <c r="F755" s="28">
        <v>10</v>
      </c>
      <c r="G755" t="s">
        <v>1013</v>
      </c>
      <c r="H755" t="s">
        <v>1014</v>
      </c>
      <c r="I755" t="s">
        <v>1017</v>
      </c>
    </row>
    <row r="756" spans="1:9" x14ac:dyDescent="0.25">
      <c r="A756" t="s">
        <v>1010</v>
      </c>
      <c r="B756" t="s">
        <v>1011</v>
      </c>
      <c r="C756" s="29">
        <v>50</v>
      </c>
      <c r="D756" s="30">
        <v>24430</v>
      </c>
      <c r="E756" t="s">
        <v>1770</v>
      </c>
      <c r="F756" s="28">
        <v>10</v>
      </c>
      <c r="G756" t="s">
        <v>1013</v>
      </c>
      <c r="H756" t="s">
        <v>1014</v>
      </c>
      <c r="I756" t="s">
        <v>1017</v>
      </c>
    </row>
    <row r="757" spans="1:9" x14ac:dyDescent="0.25">
      <c r="A757" t="s">
        <v>1010</v>
      </c>
      <c r="B757" t="s">
        <v>1011</v>
      </c>
      <c r="C757" s="29">
        <v>50</v>
      </c>
      <c r="D757" s="30">
        <v>24432</v>
      </c>
      <c r="E757" t="s">
        <v>1771</v>
      </c>
      <c r="F757" s="28">
        <v>10</v>
      </c>
      <c r="G757" t="s">
        <v>1013</v>
      </c>
      <c r="H757" t="s">
        <v>1014</v>
      </c>
      <c r="I757" t="s">
        <v>1017</v>
      </c>
    </row>
    <row r="758" spans="1:9" x14ac:dyDescent="0.25">
      <c r="A758" t="s">
        <v>1010</v>
      </c>
      <c r="B758" t="s">
        <v>1011</v>
      </c>
      <c r="C758" s="29">
        <v>50</v>
      </c>
      <c r="D758" s="30">
        <v>24433</v>
      </c>
      <c r="E758" t="s">
        <v>1772</v>
      </c>
      <c r="F758" s="28">
        <v>10</v>
      </c>
      <c r="G758" t="s">
        <v>1013</v>
      </c>
      <c r="H758" t="s">
        <v>1014</v>
      </c>
      <c r="I758" t="s">
        <v>1017</v>
      </c>
    </row>
    <row r="759" spans="1:9" x14ac:dyDescent="0.25">
      <c r="A759" t="s">
        <v>1010</v>
      </c>
      <c r="B759" t="s">
        <v>1011</v>
      </c>
      <c r="C759" s="29">
        <v>50</v>
      </c>
      <c r="D759" s="30">
        <v>24434</v>
      </c>
      <c r="E759" t="s">
        <v>1773</v>
      </c>
      <c r="F759" s="28">
        <v>10</v>
      </c>
      <c r="G759" t="s">
        <v>1013</v>
      </c>
      <c r="H759" t="s">
        <v>1014</v>
      </c>
      <c r="I759" t="s">
        <v>1017</v>
      </c>
    </row>
    <row r="760" spans="1:9" x14ac:dyDescent="0.25">
      <c r="A760" t="s">
        <v>1010</v>
      </c>
      <c r="B760" t="s">
        <v>1011</v>
      </c>
      <c r="C760" s="29">
        <v>50</v>
      </c>
      <c r="D760" s="30">
        <v>24436</v>
      </c>
      <c r="E760" t="s">
        <v>1774</v>
      </c>
      <c r="F760" s="28">
        <v>10</v>
      </c>
      <c r="G760" t="s">
        <v>1013</v>
      </c>
      <c r="H760" t="s">
        <v>1014</v>
      </c>
      <c r="I760" t="s">
        <v>1017</v>
      </c>
    </row>
    <row r="761" spans="1:9" x14ac:dyDescent="0.25">
      <c r="A761" t="s">
        <v>1010</v>
      </c>
      <c r="B761" t="s">
        <v>1011</v>
      </c>
      <c r="C761" s="29">
        <v>50</v>
      </c>
      <c r="D761" s="30">
        <v>24440</v>
      </c>
      <c r="E761" t="s">
        <v>1775</v>
      </c>
      <c r="F761" s="28">
        <v>10</v>
      </c>
      <c r="G761" t="s">
        <v>1013</v>
      </c>
      <c r="H761" t="s">
        <v>1014</v>
      </c>
      <c r="I761" t="s">
        <v>1335</v>
      </c>
    </row>
    <row r="762" spans="1:9" x14ac:dyDescent="0.25">
      <c r="A762" t="s">
        <v>1010</v>
      </c>
      <c r="B762" t="s">
        <v>1011</v>
      </c>
      <c r="C762" s="29">
        <v>50</v>
      </c>
      <c r="D762" s="30">
        <v>25550</v>
      </c>
      <c r="E762" t="s">
        <v>1776</v>
      </c>
      <c r="F762" s="28">
        <v>10</v>
      </c>
      <c r="G762" t="s">
        <v>1013</v>
      </c>
      <c r="H762" t="s">
        <v>1014</v>
      </c>
      <c r="I762" t="s">
        <v>1335</v>
      </c>
    </row>
    <row r="763" spans="1:9" x14ac:dyDescent="0.25">
      <c r="A763" t="s">
        <v>1777</v>
      </c>
      <c r="B763" t="s">
        <v>1011</v>
      </c>
      <c r="C763">
        <v>10</v>
      </c>
      <c r="D763" s="30">
        <v>10000</v>
      </c>
      <c r="E763" t="s">
        <v>1012</v>
      </c>
      <c r="F763">
        <v>12</v>
      </c>
      <c r="G763" t="s">
        <v>1013</v>
      </c>
      <c r="H763" t="s">
        <v>1014</v>
      </c>
      <c r="I763" t="s">
        <v>1015</v>
      </c>
    </row>
    <row r="764" spans="1:9" x14ac:dyDescent="0.25">
      <c r="A764" t="s">
        <v>1777</v>
      </c>
      <c r="B764" t="s">
        <v>1011</v>
      </c>
      <c r="C764">
        <v>92</v>
      </c>
      <c r="D764" s="30">
        <v>89920</v>
      </c>
      <c r="E764" t="s">
        <v>1778</v>
      </c>
      <c r="F764">
        <v>12</v>
      </c>
      <c r="G764" t="s">
        <v>1013</v>
      </c>
      <c r="H764" t="s">
        <v>1014</v>
      </c>
      <c r="I764" t="s">
        <v>1335</v>
      </c>
    </row>
    <row r="765" spans="1:9" x14ac:dyDescent="0.25">
      <c r="A765" t="s">
        <v>1777</v>
      </c>
      <c r="B765" t="s">
        <v>1011</v>
      </c>
      <c r="C765">
        <v>92</v>
      </c>
      <c r="D765" s="30">
        <v>89922</v>
      </c>
      <c r="E765" t="s">
        <v>1779</v>
      </c>
      <c r="F765">
        <v>12</v>
      </c>
      <c r="G765" t="s">
        <v>1013</v>
      </c>
      <c r="H765" t="s">
        <v>1014</v>
      </c>
      <c r="I765" t="s">
        <v>1017</v>
      </c>
    </row>
    <row r="766" spans="1:9" x14ac:dyDescent="0.25">
      <c r="A766" t="s">
        <v>1777</v>
      </c>
      <c r="B766" t="s">
        <v>1011</v>
      </c>
      <c r="C766">
        <v>93</v>
      </c>
      <c r="D766" s="30">
        <v>89930</v>
      </c>
      <c r="E766" t="s">
        <v>1780</v>
      </c>
      <c r="F766">
        <v>12</v>
      </c>
      <c r="G766" t="s">
        <v>1013</v>
      </c>
      <c r="H766" t="s">
        <v>1014</v>
      </c>
      <c r="I766" t="s">
        <v>1335</v>
      </c>
    </row>
    <row r="767" spans="1:9" x14ac:dyDescent="0.25">
      <c r="A767" t="s">
        <v>1777</v>
      </c>
      <c r="B767" t="s">
        <v>1011</v>
      </c>
      <c r="C767">
        <v>94</v>
      </c>
      <c r="D767" s="30">
        <v>89940</v>
      </c>
      <c r="E767" t="s">
        <v>1781</v>
      </c>
      <c r="F767">
        <v>12</v>
      </c>
      <c r="G767" t="s">
        <v>1013</v>
      </c>
      <c r="H767" t="s">
        <v>1014</v>
      </c>
      <c r="I767" t="s">
        <v>1335</v>
      </c>
    </row>
    <row r="768" spans="1:9" x14ac:dyDescent="0.25">
      <c r="A768" t="s">
        <v>1001</v>
      </c>
      <c r="B768" t="s">
        <v>1011</v>
      </c>
      <c r="C768">
        <v>10</v>
      </c>
      <c r="D768" s="30">
        <v>10000</v>
      </c>
      <c r="E768" t="s">
        <v>1012</v>
      </c>
      <c r="F768">
        <v>20</v>
      </c>
      <c r="G768" t="s">
        <v>1013</v>
      </c>
      <c r="H768" t="s">
        <v>1014</v>
      </c>
      <c r="I768" t="s">
        <v>1015</v>
      </c>
    </row>
    <row r="769" spans="1:9" x14ac:dyDescent="0.25">
      <c r="A769" t="s">
        <v>1001</v>
      </c>
      <c r="B769" t="s">
        <v>1011</v>
      </c>
      <c r="C769">
        <v>60</v>
      </c>
      <c r="D769" s="30">
        <v>10020</v>
      </c>
      <c r="E769" t="s">
        <v>1782</v>
      </c>
      <c r="F769">
        <v>20</v>
      </c>
      <c r="G769" t="s">
        <v>1013</v>
      </c>
      <c r="H769" t="s">
        <v>1014</v>
      </c>
      <c r="I769" t="s">
        <v>1017</v>
      </c>
    </row>
    <row r="770" spans="1:9" x14ac:dyDescent="0.25">
      <c r="A770" t="s">
        <v>1001</v>
      </c>
      <c r="B770" t="s">
        <v>1011</v>
      </c>
      <c r="C770">
        <v>60</v>
      </c>
      <c r="D770" s="30">
        <v>10061</v>
      </c>
      <c r="E770" t="s">
        <v>1783</v>
      </c>
      <c r="F770">
        <v>20</v>
      </c>
      <c r="G770" t="s">
        <v>1013</v>
      </c>
      <c r="H770" t="s">
        <v>1014</v>
      </c>
      <c r="I770" t="s">
        <v>1017</v>
      </c>
    </row>
    <row r="771" spans="1:9" x14ac:dyDescent="0.25">
      <c r="A771" t="s">
        <v>1001</v>
      </c>
      <c r="B771" t="s">
        <v>1011</v>
      </c>
      <c r="C771">
        <v>60</v>
      </c>
      <c r="D771" s="30">
        <v>10310</v>
      </c>
      <c r="E771" t="s">
        <v>1784</v>
      </c>
      <c r="F771">
        <v>20</v>
      </c>
      <c r="G771" t="s">
        <v>1013</v>
      </c>
      <c r="H771" t="s">
        <v>1014</v>
      </c>
      <c r="I771" t="s">
        <v>1017</v>
      </c>
    </row>
    <row r="772" spans="1:9" x14ac:dyDescent="0.25">
      <c r="A772" t="s">
        <v>1001</v>
      </c>
      <c r="B772" t="s">
        <v>1011</v>
      </c>
      <c r="C772">
        <v>60</v>
      </c>
      <c r="D772" s="30">
        <v>10311</v>
      </c>
      <c r="E772" t="s">
        <v>1785</v>
      </c>
      <c r="F772">
        <v>20</v>
      </c>
      <c r="G772" t="s">
        <v>1013</v>
      </c>
      <c r="H772" t="s">
        <v>1014</v>
      </c>
      <c r="I772" t="s">
        <v>1017</v>
      </c>
    </row>
    <row r="773" spans="1:9" x14ac:dyDescent="0.25">
      <c r="A773" t="s">
        <v>1001</v>
      </c>
      <c r="B773" t="s">
        <v>1011</v>
      </c>
      <c r="C773">
        <v>60</v>
      </c>
      <c r="D773" s="30">
        <v>10313</v>
      </c>
      <c r="E773" t="s">
        <v>1786</v>
      </c>
      <c r="F773">
        <v>20</v>
      </c>
      <c r="G773" t="s">
        <v>1013</v>
      </c>
      <c r="H773" t="s">
        <v>1014</v>
      </c>
      <c r="I773" t="s">
        <v>1017</v>
      </c>
    </row>
    <row r="774" spans="1:9" x14ac:dyDescent="0.25">
      <c r="A774" t="s">
        <v>1001</v>
      </c>
      <c r="B774" t="s">
        <v>1011</v>
      </c>
      <c r="C774">
        <v>60</v>
      </c>
      <c r="D774" s="30">
        <v>10315</v>
      </c>
      <c r="E774" t="s">
        <v>1787</v>
      </c>
      <c r="F774">
        <v>20</v>
      </c>
      <c r="G774" t="s">
        <v>1013</v>
      </c>
      <c r="H774" t="s">
        <v>1014</v>
      </c>
      <c r="I774" t="s">
        <v>1017</v>
      </c>
    </row>
    <row r="775" spans="1:9" x14ac:dyDescent="0.25">
      <c r="A775" t="s">
        <v>1001</v>
      </c>
      <c r="B775" t="s">
        <v>1011</v>
      </c>
      <c r="C775">
        <v>60</v>
      </c>
      <c r="D775" s="30">
        <v>10320</v>
      </c>
      <c r="E775" t="s">
        <v>1788</v>
      </c>
      <c r="F775">
        <v>20</v>
      </c>
      <c r="G775" t="s">
        <v>1013</v>
      </c>
      <c r="H775" t="s">
        <v>1014</v>
      </c>
      <c r="I775" t="s">
        <v>1017</v>
      </c>
    </row>
    <row r="776" spans="1:9" x14ac:dyDescent="0.25">
      <c r="A776" t="s">
        <v>1001</v>
      </c>
      <c r="B776" t="s">
        <v>1011</v>
      </c>
      <c r="C776">
        <v>60</v>
      </c>
      <c r="D776" s="30">
        <v>10325</v>
      </c>
      <c r="E776" t="s">
        <v>1789</v>
      </c>
      <c r="F776">
        <v>20</v>
      </c>
      <c r="G776" t="s">
        <v>1013</v>
      </c>
      <c r="H776" t="s">
        <v>1014</v>
      </c>
      <c r="I776" t="s">
        <v>1017</v>
      </c>
    </row>
    <row r="777" spans="1:9" x14ac:dyDescent="0.25">
      <c r="A777" t="s">
        <v>1001</v>
      </c>
      <c r="B777" t="s">
        <v>1011</v>
      </c>
      <c r="C777">
        <v>60</v>
      </c>
      <c r="D777" s="30">
        <v>10330</v>
      </c>
      <c r="E777" t="s">
        <v>1790</v>
      </c>
      <c r="F777">
        <v>20</v>
      </c>
      <c r="G777" t="s">
        <v>1013</v>
      </c>
      <c r="H777" t="s">
        <v>1014</v>
      </c>
      <c r="I777" t="s">
        <v>1017</v>
      </c>
    </row>
    <row r="778" spans="1:9" x14ac:dyDescent="0.25">
      <c r="A778" t="s">
        <v>1001</v>
      </c>
      <c r="B778" t="s">
        <v>1011</v>
      </c>
      <c r="C778">
        <v>60</v>
      </c>
      <c r="D778" s="30">
        <v>10870</v>
      </c>
      <c r="E778" t="s">
        <v>1791</v>
      </c>
      <c r="F778">
        <v>20</v>
      </c>
      <c r="G778" t="s">
        <v>1013</v>
      </c>
      <c r="H778" t="s">
        <v>1014</v>
      </c>
      <c r="I778" t="s">
        <v>1017</v>
      </c>
    </row>
    <row r="779" spans="1:9" x14ac:dyDescent="0.25">
      <c r="A779" t="s">
        <v>1001</v>
      </c>
      <c r="B779" t="s">
        <v>1011</v>
      </c>
      <c r="C779">
        <v>60</v>
      </c>
      <c r="D779" s="30">
        <v>10871</v>
      </c>
      <c r="E779" t="s">
        <v>1792</v>
      </c>
      <c r="F779">
        <v>20</v>
      </c>
      <c r="G779" t="s">
        <v>1013</v>
      </c>
      <c r="H779" t="s">
        <v>1014</v>
      </c>
      <c r="I779" t="s">
        <v>1017</v>
      </c>
    </row>
    <row r="780" spans="1:9" x14ac:dyDescent="0.25">
      <c r="A780" t="s">
        <v>1001</v>
      </c>
      <c r="B780" t="s">
        <v>1011</v>
      </c>
      <c r="C780">
        <v>60</v>
      </c>
      <c r="D780" s="30">
        <v>10872</v>
      </c>
      <c r="E780" t="s">
        <v>1793</v>
      </c>
      <c r="F780">
        <v>20</v>
      </c>
      <c r="G780" t="s">
        <v>1013</v>
      </c>
      <c r="H780" t="s">
        <v>1014</v>
      </c>
      <c r="I780" t="s">
        <v>1017</v>
      </c>
    </row>
    <row r="781" spans="1:9" x14ac:dyDescent="0.25">
      <c r="A781" t="s">
        <v>1001</v>
      </c>
      <c r="B781" t="s">
        <v>1011</v>
      </c>
      <c r="C781">
        <v>60</v>
      </c>
      <c r="D781" s="30">
        <v>10873</v>
      </c>
      <c r="E781" t="s">
        <v>1794</v>
      </c>
      <c r="F781">
        <v>20</v>
      </c>
      <c r="G781" t="s">
        <v>1013</v>
      </c>
      <c r="H781" t="s">
        <v>1014</v>
      </c>
      <c r="I781" t="s">
        <v>1017</v>
      </c>
    </row>
    <row r="782" spans="1:9" x14ac:dyDescent="0.25">
      <c r="A782" t="s">
        <v>1001</v>
      </c>
      <c r="B782" t="s">
        <v>1011</v>
      </c>
      <c r="C782">
        <v>60</v>
      </c>
      <c r="D782" s="30">
        <v>10874</v>
      </c>
      <c r="E782" t="s">
        <v>1795</v>
      </c>
      <c r="F782">
        <v>20</v>
      </c>
      <c r="G782" t="s">
        <v>1013</v>
      </c>
      <c r="H782" t="s">
        <v>1014</v>
      </c>
      <c r="I782" t="s">
        <v>1017</v>
      </c>
    </row>
    <row r="783" spans="1:9" x14ac:dyDescent="0.25">
      <c r="A783" t="s">
        <v>1001</v>
      </c>
      <c r="B783" t="s">
        <v>1011</v>
      </c>
      <c r="C783">
        <v>60</v>
      </c>
      <c r="D783" s="30">
        <v>10875</v>
      </c>
      <c r="E783" t="s">
        <v>1796</v>
      </c>
      <c r="F783">
        <v>20</v>
      </c>
      <c r="G783" t="s">
        <v>1013</v>
      </c>
      <c r="H783" t="s">
        <v>1014</v>
      </c>
      <c r="I783" t="s">
        <v>1017</v>
      </c>
    </row>
    <row r="784" spans="1:9" x14ac:dyDescent="0.25">
      <c r="A784" t="s">
        <v>1001</v>
      </c>
      <c r="B784" t="s">
        <v>1011</v>
      </c>
      <c r="C784">
        <v>60</v>
      </c>
      <c r="D784" s="30">
        <v>10876</v>
      </c>
      <c r="E784" t="s">
        <v>1797</v>
      </c>
      <c r="F784">
        <v>20</v>
      </c>
      <c r="G784" t="s">
        <v>1013</v>
      </c>
      <c r="H784" t="s">
        <v>1014</v>
      </c>
      <c r="I784" t="s">
        <v>1017</v>
      </c>
    </row>
    <row r="785" spans="1:9" x14ac:dyDescent="0.25">
      <c r="A785" t="s">
        <v>1001</v>
      </c>
      <c r="B785" t="s">
        <v>1011</v>
      </c>
      <c r="C785">
        <v>60</v>
      </c>
      <c r="D785" s="30">
        <v>10877</v>
      </c>
      <c r="E785" t="s">
        <v>1798</v>
      </c>
      <c r="F785">
        <v>20</v>
      </c>
      <c r="G785" t="s">
        <v>1013</v>
      </c>
      <c r="H785" t="s">
        <v>1014</v>
      </c>
      <c r="I785" t="s">
        <v>1017</v>
      </c>
    </row>
    <row r="786" spans="1:9" x14ac:dyDescent="0.25">
      <c r="A786" t="s">
        <v>1001</v>
      </c>
      <c r="B786" t="s">
        <v>1011</v>
      </c>
      <c r="C786">
        <v>60</v>
      </c>
      <c r="D786" s="30">
        <v>10878</v>
      </c>
      <c r="E786" t="s">
        <v>1799</v>
      </c>
      <c r="F786">
        <v>20</v>
      </c>
      <c r="G786" t="s">
        <v>1013</v>
      </c>
      <c r="H786" t="s">
        <v>1014</v>
      </c>
      <c r="I786" t="s">
        <v>1017</v>
      </c>
    </row>
    <row r="787" spans="1:9" x14ac:dyDescent="0.25">
      <c r="A787" t="s">
        <v>1001</v>
      </c>
      <c r="B787" t="s">
        <v>1011</v>
      </c>
      <c r="C787">
        <v>60</v>
      </c>
      <c r="D787" s="30">
        <v>10879</v>
      </c>
      <c r="E787" t="s">
        <v>1800</v>
      </c>
      <c r="F787">
        <v>20</v>
      </c>
      <c r="G787" t="s">
        <v>1013</v>
      </c>
      <c r="H787" t="s">
        <v>1014</v>
      </c>
      <c r="I787" t="s">
        <v>1017</v>
      </c>
    </row>
    <row r="788" spans="1:9" x14ac:dyDescent="0.25">
      <c r="A788" t="s">
        <v>1001</v>
      </c>
      <c r="B788" t="s">
        <v>1011</v>
      </c>
      <c r="C788">
        <v>60</v>
      </c>
      <c r="D788" s="30">
        <v>10880</v>
      </c>
      <c r="E788" t="s">
        <v>1801</v>
      </c>
      <c r="F788">
        <v>20</v>
      </c>
      <c r="G788" t="s">
        <v>1013</v>
      </c>
      <c r="H788" t="s">
        <v>1014</v>
      </c>
      <c r="I788" t="s">
        <v>1017</v>
      </c>
    </row>
    <row r="789" spans="1:9" x14ac:dyDescent="0.25">
      <c r="A789" t="s">
        <v>1001</v>
      </c>
      <c r="B789" t="s">
        <v>1011</v>
      </c>
      <c r="C789">
        <v>60</v>
      </c>
      <c r="D789" s="30">
        <v>11036</v>
      </c>
      <c r="E789" t="s">
        <v>1802</v>
      </c>
      <c r="F789">
        <v>20</v>
      </c>
      <c r="G789" t="s">
        <v>1013</v>
      </c>
      <c r="H789" t="s">
        <v>1014</v>
      </c>
      <c r="I789" t="s">
        <v>1017</v>
      </c>
    </row>
    <row r="790" spans="1:9" x14ac:dyDescent="0.25">
      <c r="A790" t="s">
        <v>1001</v>
      </c>
      <c r="B790" t="s">
        <v>1011</v>
      </c>
      <c r="C790">
        <v>60</v>
      </c>
      <c r="D790" s="30">
        <v>11037</v>
      </c>
      <c r="E790" t="s">
        <v>1803</v>
      </c>
      <c r="F790">
        <v>20</v>
      </c>
      <c r="G790" t="s">
        <v>1013</v>
      </c>
      <c r="H790" t="s">
        <v>1014</v>
      </c>
      <c r="I790" t="s">
        <v>1017</v>
      </c>
    </row>
    <row r="791" spans="1:9" x14ac:dyDescent="0.25">
      <c r="A791" t="s">
        <v>1001</v>
      </c>
      <c r="B791" t="s">
        <v>1011</v>
      </c>
      <c r="C791">
        <v>60</v>
      </c>
      <c r="D791" s="30">
        <v>11038</v>
      </c>
      <c r="E791" t="s">
        <v>1804</v>
      </c>
      <c r="F791">
        <v>20</v>
      </c>
      <c r="G791" t="s">
        <v>1013</v>
      </c>
      <c r="H791" t="s">
        <v>1014</v>
      </c>
      <c r="I791" t="s">
        <v>1017</v>
      </c>
    </row>
    <row r="792" spans="1:9" x14ac:dyDescent="0.25">
      <c r="A792" t="s">
        <v>1001</v>
      </c>
      <c r="B792" t="s">
        <v>1011</v>
      </c>
      <c r="C792">
        <v>60</v>
      </c>
      <c r="D792" s="30">
        <v>11136</v>
      </c>
      <c r="E792" t="s">
        <v>1805</v>
      </c>
      <c r="F792">
        <v>20</v>
      </c>
      <c r="G792" t="s">
        <v>1013</v>
      </c>
      <c r="H792" t="s">
        <v>1014</v>
      </c>
      <c r="I792" t="s">
        <v>1017</v>
      </c>
    </row>
    <row r="793" spans="1:9" x14ac:dyDescent="0.25">
      <c r="A793" t="s">
        <v>1001</v>
      </c>
      <c r="B793" t="s">
        <v>1011</v>
      </c>
      <c r="C793">
        <v>60</v>
      </c>
      <c r="D793" s="30">
        <v>11137</v>
      </c>
      <c r="E793" t="s">
        <v>1806</v>
      </c>
      <c r="F793">
        <v>20</v>
      </c>
      <c r="G793" t="s">
        <v>1013</v>
      </c>
      <c r="H793" t="s">
        <v>1014</v>
      </c>
      <c r="I793" t="s">
        <v>1017</v>
      </c>
    </row>
    <row r="794" spans="1:9" x14ac:dyDescent="0.25">
      <c r="A794" t="s">
        <v>1001</v>
      </c>
      <c r="B794" t="s">
        <v>1011</v>
      </c>
      <c r="C794">
        <v>60</v>
      </c>
      <c r="D794" s="30">
        <v>11235</v>
      </c>
      <c r="E794" t="s">
        <v>1807</v>
      </c>
      <c r="F794">
        <v>20</v>
      </c>
      <c r="G794" t="s">
        <v>1013</v>
      </c>
      <c r="H794" t="s">
        <v>1014</v>
      </c>
      <c r="I794" t="s">
        <v>1017</v>
      </c>
    </row>
    <row r="795" spans="1:9" x14ac:dyDescent="0.25">
      <c r="A795" t="s">
        <v>1001</v>
      </c>
      <c r="B795" t="s">
        <v>1011</v>
      </c>
      <c r="C795">
        <v>60</v>
      </c>
      <c r="D795" s="30">
        <v>11335</v>
      </c>
      <c r="E795" t="s">
        <v>1808</v>
      </c>
      <c r="F795">
        <v>20</v>
      </c>
      <c r="G795" t="s">
        <v>1013</v>
      </c>
      <c r="H795" t="s">
        <v>1014</v>
      </c>
      <c r="I795" t="s">
        <v>1017</v>
      </c>
    </row>
    <row r="796" spans="1:9" x14ac:dyDescent="0.25">
      <c r="A796" t="s">
        <v>1001</v>
      </c>
      <c r="B796" t="s">
        <v>1011</v>
      </c>
      <c r="C796">
        <v>60</v>
      </c>
      <c r="D796" s="30">
        <v>14076</v>
      </c>
      <c r="E796" t="s">
        <v>1809</v>
      </c>
      <c r="F796">
        <v>20</v>
      </c>
      <c r="G796" t="s">
        <v>1013</v>
      </c>
      <c r="H796" t="s">
        <v>1014</v>
      </c>
      <c r="I796" t="s">
        <v>1017</v>
      </c>
    </row>
    <row r="797" spans="1:9" x14ac:dyDescent="0.25">
      <c r="A797" t="s">
        <v>1001</v>
      </c>
      <c r="B797" t="s">
        <v>1011</v>
      </c>
      <c r="C797">
        <v>60</v>
      </c>
      <c r="D797" s="30">
        <v>14275</v>
      </c>
      <c r="E797" t="s">
        <v>1810</v>
      </c>
      <c r="F797">
        <v>20</v>
      </c>
      <c r="G797" t="s">
        <v>1013</v>
      </c>
      <c r="H797" t="s">
        <v>1014</v>
      </c>
      <c r="I797" t="s">
        <v>1017</v>
      </c>
    </row>
    <row r="798" spans="1:9" x14ac:dyDescent="0.25">
      <c r="A798" t="s">
        <v>1001</v>
      </c>
      <c r="B798" t="s">
        <v>1011</v>
      </c>
      <c r="C798">
        <v>60</v>
      </c>
      <c r="D798" s="30">
        <v>14276</v>
      </c>
      <c r="E798" t="s">
        <v>1811</v>
      </c>
      <c r="F798">
        <v>20</v>
      </c>
      <c r="G798" t="s">
        <v>1013</v>
      </c>
      <c r="H798" t="s">
        <v>1014</v>
      </c>
      <c r="I798" t="s">
        <v>1017</v>
      </c>
    </row>
    <row r="799" spans="1:9" x14ac:dyDescent="0.25">
      <c r="A799" t="s">
        <v>1001</v>
      </c>
      <c r="B799" t="s">
        <v>1011</v>
      </c>
      <c r="C799">
        <v>60</v>
      </c>
      <c r="D799" s="30">
        <v>14280</v>
      </c>
      <c r="E799" t="s">
        <v>1812</v>
      </c>
      <c r="F799">
        <v>20</v>
      </c>
      <c r="G799" t="s">
        <v>1013</v>
      </c>
      <c r="H799" t="s">
        <v>1014</v>
      </c>
      <c r="I799" t="s">
        <v>1017</v>
      </c>
    </row>
    <row r="800" spans="1:9" x14ac:dyDescent="0.25">
      <c r="A800" t="s">
        <v>1001</v>
      </c>
      <c r="B800" t="s">
        <v>1011</v>
      </c>
      <c r="C800">
        <v>60</v>
      </c>
      <c r="D800" s="30">
        <v>14282</v>
      </c>
      <c r="E800" t="s">
        <v>1813</v>
      </c>
      <c r="F800">
        <v>20</v>
      </c>
      <c r="G800" t="s">
        <v>1013</v>
      </c>
      <c r="H800" t="s">
        <v>1014</v>
      </c>
      <c r="I800" t="s">
        <v>1017</v>
      </c>
    </row>
    <row r="801" spans="1:9" x14ac:dyDescent="0.25">
      <c r="A801" t="s">
        <v>1001</v>
      </c>
      <c r="B801" t="s">
        <v>1011</v>
      </c>
      <c r="C801">
        <v>60</v>
      </c>
      <c r="D801" s="30">
        <v>14565</v>
      </c>
      <c r="E801" t="s">
        <v>1814</v>
      </c>
      <c r="F801">
        <v>20</v>
      </c>
      <c r="G801" t="s">
        <v>1013</v>
      </c>
      <c r="H801" t="s">
        <v>1014</v>
      </c>
      <c r="I801" t="s">
        <v>1017</v>
      </c>
    </row>
    <row r="802" spans="1:9" x14ac:dyDescent="0.25">
      <c r="A802" t="s">
        <v>1001</v>
      </c>
      <c r="B802" t="s">
        <v>1011</v>
      </c>
      <c r="C802">
        <v>60</v>
      </c>
      <c r="D802" s="30">
        <v>14567</v>
      </c>
      <c r="E802" t="s">
        <v>1815</v>
      </c>
      <c r="F802">
        <v>20</v>
      </c>
      <c r="G802" t="s">
        <v>1013</v>
      </c>
      <c r="H802" t="s">
        <v>1014</v>
      </c>
      <c r="I802" t="s">
        <v>1017</v>
      </c>
    </row>
    <row r="803" spans="1:9" x14ac:dyDescent="0.25">
      <c r="A803" t="s">
        <v>1001</v>
      </c>
      <c r="B803" t="s">
        <v>1011</v>
      </c>
      <c r="C803">
        <v>60</v>
      </c>
      <c r="D803" s="30">
        <v>14795</v>
      </c>
      <c r="E803" t="s">
        <v>1816</v>
      </c>
      <c r="F803">
        <v>20</v>
      </c>
      <c r="G803" t="s">
        <v>1013</v>
      </c>
      <c r="H803" t="s">
        <v>1014</v>
      </c>
      <c r="I803" t="s">
        <v>1017</v>
      </c>
    </row>
    <row r="804" spans="1:9" x14ac:dyDescent="0.25">
      <c r="A804" t="s">
        <v>1001</v>
      </c>
      <c r="B804" t="s">
        <v>1011</v>
      </c>
      <c r="C804">
        <v>60</v>
      </c>
      <c r="D804" s="30">
        <v>14797</v>
      </c>
      <c r="E804" t="s">
        <v>1817</v>
      </c>
      <c r="F804">
        <v>20</v>
      </c>
      <c r="G804" t="s">
        <v>1013</v>
      </c>
      <c r="H804" t="s">
        <v>1014</v>
      </c>
      <c r="I804" t="s">
        <v>1017</v>
      </c>
    </row>
    <row r="805" spans="1:9" x14ac:dyDescent="0.25">
      <c r="A805" t="s">
        <v>1001</v>
      </c>
      <c r="B805" t="s">
        <v>1011</v>
      </c>
      <c r="C805">
        <v>60</v>
      </c>
      <c r="D805" s="30">
        <v>15055</v>
      </c>
      <c r="E805" t="s">
        <v>1818</v>
      </c>
      <c r="F805">
        <v>20</v>
      </c>
      <c r="G805" t="s">
        <v>1013</v>
      </c>
      <c r="H805" t="s">
        <v>1014</v>
      </c>
      <c r="I805" t="s">
        <v>1017</v>
      </c>
    </row>
    <row r="806" spans="1:9" x14ac:dyDescent="0.25">
      <c r="A806" t="s">
        <v>1001</v>
      </c>
      <c r="B806" t="s">
        <v>1011</v>
      </c>
      <c r="C806">
        <v>60</v>
      </c>
      <c r="D806" s="30">
        <v>15057</v>
      </c>
      <c r="E806" t="s">
        <v>1819</v>
      </c>
      <c r="F806">
        <v>20</v>
      </c>
      <c r="G806" t="s">
        <v>1013</v>
      </c>
      <c r="H806" t="s">
        <v>1014</v>
      </c>
      <c r="I806" t="s">
        <v>1017</v>
      </c>
    </row>
    <row r="807" spans="1:9" x14ac:dyDescent="0.25">
      <c r="A807" t="s">
        <v>1001</v>
      </c>
      <c r="B807" t="s">
        <v>1011</v>
      </c>
      <c r="C807">
        <v>60</v>
      </c>
      <c r="D807" s="30">
        <v>15061</v>
      </c>
      <c r="E807" t="s">
        <v>1820</v>
      </c>
      <c r="F807">
        <v>20</v>
      </c>
      <c r="G807" t="s">
        <v>1013</v>
      </c>
      <c r="H807" t="s">
        <v>1014</v>
      </c>
      <c r="I807" t="s">
        <v>1017</v>
      </c>
    </row>
    <row r="808" spans="1:9" x14ac:dyDescent="0.25">
      <c r="A808" t="s">
        <v>1001</v>
      </c>
      <c r="B808" t="s">
        <v>1011</v>
      </c>
      <c r="C808">
        <v>60</v>
      </c>
      <c r="D808" s="30">
        <v>15063</v>
      </c>
      <c r="E808" t="s">
        <v>1821</v>
      </c>
      <c r="F808">
        <v>20</v>
      </c>
      <c r="G808" t="s">
        <v>1013</v>
      </c>
      <c r="H808" t="s">
        <v>1014</v>
      </c>
      <c r="I808" t="s">
        <v>1017</v>
      </c>
    </row>
    <row r="809" spans="1:9" x14ac:dyDescent="0.25">
      <c r="A809" t="s">
        <v>1001</v>
      </c>
      <c r="B809" t="s">
        <v>1011</v>
      </c>
      <c r="C809">
        <v>60</v>
      </c>
      <c r="D809" s="30">
        <v>15065</v>
      </c>
      <c r="E809" t="s">
        <v>1822</v>
      </c>
      <c r="F809">
        <v>20</v>
      </c>
      <c r="G809" t="s">
        <v>1013</v>
      </c>
      <c r="H809" t="s">
        <v>1014</v>
      </c>
      <c r="I809" t="s">
        <v>1017</v>
      </c>
    </row>
    <row r="810" spans="1:9" x14ac:dyDescent="0.25">
      <c r="A810" t="s">
        <v>1001</v>
      </c>
      <c r="B810" t="s">
        <v>1011</v>
      </c>
      <c r="C810">
        <v>60</v>
      </c>
      <c r="D810" s="30">
        <v>15067</v>
      </c>
      <c r="E810" t="s">
        <v>1823</v>
      </c>
      <c r="F810">
        <v>20</v>
      </c>
      <c r="G810" t="s">
        <v>1013</v>
      </c>
      <c r="H810" t="s">
        <v>1014</v>
      </c>
      <c r="I810" t="s">
        <v>1017</v>
      </c>
    </row>
    <row r="811" spans="1:9" x14ac:dyDescent="0.25">
      <c r="A811" t="s">
        <v>1001</v>
      </c>
      <c r="B811" t="s">
        <v>1011</v>
      </c>
      <c r="C811">
        <v>60</v>
      </c>
      <c r="D811" s="30">
        <v>15069</v>
      </c>
      <c r="E811" t="s">
        <v>1824</v>
      </c>
      <c r="F811">
        <v>20</v>
      </c>
      <c r="G811" t="s">
        <v>1013</v>
      </c>
      <c r="H811" t="s">
        <v>1014</v>
      </c>
      <c r="I811" t="s">
        <v>1017</v>
      </c>
    </row>
    <row r="812" spans="1:9" x14ac:dyDescent="0.25">
      <c r="A812" t="s">
        <v>1001</v>
      </c>
      <c r="B812" t="s">
        <v>1011</v>
      </c>
      <c r="C812">
        <v>60</v>
      </c>
      <c r="D812" s="30">
        <v>15235</v>
      </c>
      <c r="E812" t="s">
        <v>1825</v>
      </c>
      <c r="F812">
        <v>20</v>
      </c>
      <c r="G812" t="s">
        <v>1013</v>
      </c>
      <c r="H812" t="s">
        <v>1014</v>
      </c>
      <c r="I812" t="s">
        <v>1017</v>
      </c>
    </row>
    <row r="813" spans="1:9" x14ac:dyDescent="0.25">
      <c r="A813" t="s">
        <v>1001</v>
      </c>
      <c r="B813" t="s">
        <v>1011</v>
      </c>
      <c r="C813">
        <v>60</v>
      </c>
      <c r="D813" s="30">
        <v>15335</v>
      </c>
      <c r="E813" t="s">
        <v>1826</v>
      </c>
      <c r="F813">
        <v>20</v>
      </c>
      <c r="G813" t="s">
        <v>1013</v>
      </c>
      <c r="H813" t="s">
        <v>1014</v>
      </c>
      <c r="I813" t="s">
        <v>1017</v>
      </c>
    </row>
    <row r="814" spans="1:9" x14ac:dyDescent="0.25">
      <c r="A814" t="s">
        <v>1001</v>
      </c>
      <c r="B814" t="s">
        <v>1011</v>
      </c>
      <c r="C814">
        <v>60</v>
      </c>
      <c r="D814" s="30">
        <v>15525</v>
      </c>
      <c r="E814" t="s">
        <v>1827</v>
      </c>
      <c r="F814">
        <v>20</v>
      </c>
      <c r="G814" t="s">
        <v>1013</v>
      </c>
      <c r="H814" t="s">
        <v>1014</v>
      </c>
      <c r="I814" t="s">
        <v>1017</v>
      </c>
    </row>
    <row r="815" spans="1:9" x14ac:dyDescent="0.25">
      <c r="A815" t="s">
        <v>1001</v>
      </c>
      <c r="B815" t="s">
        <v>1011</v>
      </c>
      <c r="C815">
        <v>60</v>
      </c>
      <c r="D815" s="30">
        <v>15527</v>
      </c>
      <c r="E815" t="s">
        <v>1828</v>
      </c>
      <c r="F815">
        <v>20</v>
      </c>
      <c r="G815" t="s">
        <v>1013</v>
      </c>
      <c r="H815" t="s">
        <v>1014</v>
      </c>
      <c r="I815" t="s">
        <v>1017</v>
      </c>
    </row>
    <row r="816" spans="1:9" x14ac:dyDescent="0.25">
      <c r="A816" t="s">
        <v>1001</v>
      </c>
      <c r="B816" t="s">
        <v>1011</v>
      </c>
      <c r="C816">
        <v>60</v>
      </c>
      <c r="D816" s="30">
        <v>15529</v>
      </c>
      <c r="E816" t="s">
        <v>1829</v>
      </c>
      <c r="F816">
        <v>20</v>
      </c>
      <c r="G816" t="s">
        <v>1013</v>
      </c>
      <c r="H816" t="s">
        <v>1014</v>
      </c>
      <c r="I816" t="s">
        <v>1017</v>
      </c>
    </row>
    <row r="817" spans="1:9" x14ac:dyDescent="0.25">
      <c r="A817" t="s">
        <v>1001</v>
      </c>
      <c r="B817" t="s">
        <v>1011</v>
      </c>
      <c r="C817">
        <v>60</v>
      </c>
      <c r="D817" s="30">
        <v>15531</v>
      </c>
      <c r="E817" t="s">
        <v>1830</v>
      </c>
      <c r="F817">
        <v>20</v>
      </c>
      <c r="G817" t="s">
        <v>1013</v>
      </c>
      <c r="H817" t="s">
        <v>1014</v>
      </c>
      <c r="I817" t="s">
        <v>1017</v>
      </c>
    </row>
    <row r="818" spans="1:9" x14ac:dyDescent="0.25">
      <c r="A818" t="s">
        <v>1001</v>
      </c>
      <c r="B818" t="s">
        <v>1011</v>
      </c>
      <c r="C818">
        <v>60</v>
      </c>
      <c r="D818" s="30">
        <v>15533</v>
      </c>
      <c r="E818" t="s">
        <v>1831</v>
      </c>
      <c r="F818">
        <v>20</v>
      </c>
      <c r="G818" t="s">
        <v>1013</v>
      </c>
      <c r="H818" t="s">
        <v>1014</v>
      </c>
      <c r="I818" t="s">
        <v>1017</v>
      </c>
    </row>
    <row r="819" spans="1:9" x14ac:dyDescent="0.25">
      <c r="A819" t="s">
        <v>1001</v>
      </c>
      <c r="B819" t="s">
        <v>1011</v>
      </c>
      <c r="C819">
        <v>60</v>
      </c>
      <c r="D819" s="30">
        <v>15535</v>
      </c>
      <c r="E819" t="s">
        <v>1832</v>
      </c>
      <c r="F819">
        <v>20</v>
      </c>
      <c r="G819" t="s">
        <v>1013</v>
      </c>
      <c r="H819" t="s">
        <v>1014</v>
      </c>
      <c r="I819" t="s">
        <v>1017</v>
      </c>
    </row>
    <row r="820" spans="1:9" x14ac:dyDescent="0.25">
      <c r="A820" t="s">
        <v>1001</v>
      </c>
      <c r="B820" t="s">
        <v>1011</v>
      </c>
      <c r="C820">
        <v>60</v>
      </c>
      <c r="D820" s="30">
        <v>15537</v>
      </c>
      <c r="E820" t="s">
        <v>1833</v>
      </c>
      <c r="F820">
        <v>20</v>
      </c>
      <c r="G820" t="s">
        <v>1013</v>
      </c>
      <c r="H820" t="s">
        <v>1014</v>
      </c>
      <c r="I820" t="s">
        <v>1017</v>
      </c>
    </row>
    <row r="821" spans="1:9" x14ac:dyDescent="0.25">
      <c r="A821" t="s">
        <v>1001</v>
      </c>
      <c r="B821" t="s">
        <v>1011</v>
      </c>
      <c r="C821">
        <v>60</v>
      </c>
      <c r="D821" s="30">
        <v>15538</v>
      </c>
      <c r="E821" t="s">
        <v>1834</v>
      </c>
      <c r="F821">
        <v>20</v>
      </c>
      <c r="G821" t="s">
        <v>1013</v>
      </c>
      <c r="H821" t="s">
        <v>1014</v>
      </c>
      <c r="I821" t="s">
        <v>1017</v>
      </c>
    </row>
    <row r="822" spans="1:9" x14ac:dyDescent="0.25">
      <c r="A822" t="s">
        <v>1001</v>
      </c>
      <c r="B822" t="s">
        <v>1011</v>
      </c>
      <c r="C822">
        <v>60</v>
      </c>
      <c r="D822" s="30">
        <v>15539</v>
      </c>
      <c r="E822" t="s">
        <v>1835</v>
      </c>
      <c r="F822">
        <v>20</v>
      </c>
      <c r="G822" t="s">
        <v>1013</v>
      </c>
      <c r="H822" t="s">
        <v>1014</v>
      </c>
      <c r="I822" t="s">
        <v>1017</v>
      </c>
    </row>
    <row r="823" spans="1:9" x14ac:dyDescent="0.25">
      <c r="A823" t="s">
        <v>1001</v>
      </c>
      <c r="B823" t="s">
        <v>1011</v>
      </c>
      <c r="C823">
        <v>60</v>
      </c>
      <c r="D823" s="30">
        <v>15760</v>
      </c>
      <c r="E823" t="s">
        <v>1836</v>
      </c>
      <c r="F823">
        <v>20</v>
      </c>
      <c r="G823" t="s">
        <v>1013</v>
      </c>
      <c r="H823" t="s">
        <v>1014</v>
      </c>
      <c r="I823" t="s">
        <v>1017</v>
      </c>
    </row>
    <row r="824" spans="1:9" x14ac:dyDescent="0.25">
      <c r="A824" t="s">
        <v>1001</v>
      </c>
      <c r="B824" t="s">
        <v>1011</v>
      </c>
      <c r="C824">
        <v>60</v>
      </c>
      <c r="D824" s="30">
        <v>15762</v>
      </c>
      <c r="E824" t="s">
        <v>1837</v>
      </c>
      <c r="F824">
        <v>20</v>
      </c>
      <c r="G824" t="s">
        <v>1013</v>
      </c>
      <c r="H824" t="s">
        <v>1014</v>
      </c>
      <c r="I824" t="s">
        <v>1017</v>
      </c>
    </row>
    <row r="825" spans="1:9" x14ac:dyDescent="0.25">
      <c r="A825" t="s">
        <v>1001</v>
      </c>
      <c r="B825" t="s">
        <v>1011</v>
      </c>
      <c r="C825">
        <v>60</v>
      </c>
      <c r="D825" s="30">
        <v>16030</v>
      </c>
      <c r="E825" t="s">
        <v>1838</v>
      </c>
      <c r="F825">
        <v>20</v>
      </c>
      <c r="G825" t="s">
        <v>1013</v>
      </c>
      <c r="H825" t="s">
        <v>1014</v>
      </c>
      <c r="I825" t="s">
        <v>1017</v>
      </c>
    </row>
    <row r="826" spans="1:9" x14ac:dyDescent="0.25">
      <c r="A826" t="s">
        <v>1001</v>
      </c>
      <c r="B826" t="s">
        <v>1011</v>
      </c>
      <c r="C826">
        <v>60</v>
      </c>
      <c r="D826" s="30">
        <v>16032</v>
      </c>
      <c r="E826" t="s">
        <v>1839</v>
      </c>
      <c r="F826">
        <v>20</v>
      </c>
      <c r="G826" t="s">
        <v>1013</v>
      </c>
      <c r="H826" t="s">
        <v>1014</v>
      </c>
      <c r="I826" t="s">
        <v>1017</v>
      </c>
    </row>
    <row r="827" spans="1:9" x14ac:dyDescent="0.25">
      <c r="A827" t="s">
        <v>1001</v>
      </c>
      <c r="B827" t="s">
        <v>1011</v>
      </c>
      <c r="C827">
        <v>60</v>
      </c>
      <c r="D827" s="30">
        <v>16034</v>
      </c>
      <c r="E827" t="s">
        <v>1840</v>
      </c>
      <c r="F827">
        <v>20</v>
      </c>
      <c r="G827" t="s">
        <v>1013</v>
      </c>
      <c r="H827" t="s">
        <v>1014</v>
      </c>
      <c r="I827" t="s">
        <v>1017</v>
      </c>
    </row>
    <row r="828" spans="1:9" x14ac:dyDescent="0.25">
      <c r="A828" t="s">
        <v>1001</v>
      </c>
      <c r="B828" t="s">
        <v>1011</v>
      </c>
      <c r="C828">
        <v>60</v>
      </c>
      <c r="D828" s="30">
        <v>16036</v>
      </c>
      <c r="E828" t="s">
        <v>1841</v>
      </c>
      <c r="F828">
        <v>20</v>
      </c>
      <c r="G828" t="s">
        <v>1013</v>
      </c>
      <c r="H828" t="s">
        <v>1014</v>
      </c>
      <c r="I828" t="s">
        <v>1017</v>
      </c>
    </row>
    <row r="829" spans="1:9" x14ac:dyDescent="0.25">
      <c r="A829" t="s">
        <v>1001</v>
      </c>
      <c r="B829" t="s">
        <v>1011</v>
      </c>
      <c r="C829">
        <v>60</v>
      </c>
      <c r="D829" s="30">
        <v>16038</v>
      </c>
      <c r="E829" t="s">
        <v>1842</v>
      </c>
      <c r="F829">
        <v>20</v>
      </c>
      <c r="G829" t="s">
        <v>1013</v>
      </c>
      <c r="H829" t="s">
        <v>1014</v>
      </c>
      <c r="I829" t="s">
        <v>1017</v>
      </c>
    </row>
    <row r="830" spans="1:9" x14ac:dyDescent="0.25">
      <c r="A830" t="s">
        <v>1001</v>
      </c>
      <c r="B830" t="s">
        <v>1011</v>
      </c>
      <c r="C830">
        <v>60</v>
      </c>
      <c r="D830" s="30">
        <v>16039</v>
      </c>
      <c r="E830" t="s">
        <v>1843</v>
      </c>
      <c r="F830">
        <v>20</v>
      </c>
      <c r="G830" t="s">
        <v>1013</v>
      </c>
      <c r="H830" t="s">
        <v>1014</v>
      </c>
      <c r="I830" t="s">
        <v>1017</v>
      </c>
    </row>
    <row r="831" spans="1:9" x14ac:dyDescent="0.25">
      <c r="A831" t="s">
        <v>1001</v>
      </c>
      <c r="B831" t="s">
        <v>1011</v>
      </c>
      <c r="C831">
        <v>60</v>
      </c>
      <c r="D831" s="30">
        <v>16040</v>
      </c>
      <c r="E831" t="s">
        <v>1844</v>
      </c>
      <c r="F831">
        <v>20</v>
      </c>
      <c r="G831" t="s">
        <v>1013</v>
      </c>
      <c r="H831" t="s">
        <v>1014</v>
      </c>
      <c r="I831" t="s">
        <v>1017</v>
      </c>
    </row>
    <row r="832" spans="1:9" x14ac:dyDescent="0.25">
      <c r="A832" t="s">
        <v>1001</v>
      </c>
      <c r="B832" t="s">
        <v>1011</v>
      </c>
      <c r="C832">
        <v>60</v>
      </c>
      <c r="D832" s="30">
        <v>16042</v>
      </c>
      <c r="E832" t="s">
        <v>1845</v>
      </c>
      <c r="F832">
        <v>20</v>
      </c>
      <c r="G832" t="s">
        <v>1013</v>
      </c>
      <c r="H832" t="s">
        <v>1014</v>
      </c>
      <c r="I832" t="s">
        <v>1017</v>
      </c>
    </row>
    <row r="833" spans="1:9" x14ac:dyDescent="0.25">
      <c r="A833" t="s">
        <v>1001</v>
      </c>
      <c r="B833" t="s">
        <v>1011</v>
      </c>
      <c r="C833">
        <v>60</v>
      </c>
      <c r="D833" s="30">
        <v>16044</v>
      </c>
      <c r="E833" t="s">
        <v>1846</v>
      </c>
      <c r="F833">
        <v>20</v>
      </c>
      <c r="G833" t="s">
        <v>1013</v>
      </c>
      <c r="H833" t="s">
        <v>1014</v>
      </c>
      <c r="I833" t="s">
        <v>1017</v>
      </c>
    </row>
    <row r="834" spans="1:9" x14ac:dyDescent="0.25">
      <c r="A834" t="s">
        <v>1001</v>
      </c>
      <c r="B834" t="s">
        <v>1011</v>
      </c>
      <c r="C834">
        <v>60</v>
      </c>
      <c r="D834" s="30">
        <v>16045</v>
      </c>
      <c r="E834" t="s">
        <v>1847</v>
      </c>
      <c r="F834">
        <v>20</v>
      </c>
      <c r="G834" t="s">
        <v>1013</v>
      </c>
      <c r="H834" t="s">
        <v>1014</v>
      </c>
      <c r="I834" t="s">
        <v>1017</v>
      </c>
    </row>
    <row r="835" spans="1:9" x14ac:dyDescent="0.25">
      <c r="A835" t="s">
        <v>1001</v>
      </c>
      <c r="B835" t="s">
        <v>1011</v>
      </c>
      <c r="C835">
        <v>60</v>
      </c>
      <c r="D835" s="30">
        <v>16046</v>
      </c>
      <c r="E835" t="s">
        <v>1848</v>
      </c>
      <c r="F835">
        <v>20</v>
      </c>
      <c r="G835" t="s">
        <v>1013</v>
      </c>
      <c r="H835" t="s">
        <v>1014</v>
      </c>
      <c r="I835" t="s">
        <v>1017</v>
      </c>
    </row>
    <row r="836" spans="1:9" x14ac:dyDescent="0.25">
      <c r="A836" t="s">
        <v>1001</v>
      </c>
      <c r="B836" t="s">
        <v>1011</v>
      </c>
      <c r="C836">
        <v>60</v>
      </c>
      <c r="D836" s="30">
        <v>16235</v>
      </c>
      <c r="E836" t="s">
        <v>1849</v>
      </c>
      <c r="F836">
        <v>20</v>
      </c>
      <c r="G836" t="s">
        <v>1013</v>
      </c>
      <c r="H836" t="s">
        <v>1014</v>
      </c>
      <c r="I836" t="s">
        <v>1017</v>
      </c>
    </row>
    <row r="837" spans="1:9" x14ac:dyDescent="0.25">
      <c r="A837" t="s">
        <v>1001</v>
      </c>
      <c r="B837" t="s">
        <v>1011</v>
      </c>
      <c r="C837">
        <v>60</v>
      </c>
      <c r="D837" s="30">
        <v>20081</v>
      </c>
      <c r="E837" t="s">
        <v>1850</v>
      </c>
      <c r="F837">
        <v>20</v>
      </c>
      <c r="G837" t="s">
        <v>1013</v>
      </c>
      <c r="H837" t="s">
        <v>1014</v>
      </c>
      <c r="I837" t="s">
        <v>1017</v>
      </c>
    </row>
    <row r="838" spans="1:9" x14ac:dyDescent="0.25">
      <c r="A838" t="s">
        <v>1001</v>
      </c>
      <c r="B838" t="s">
        <v>1011</v>
      </c>
      <c r="C838">
        <v>60</v>
      </c>
      <c r="D838" s="30">
        <v>20083</v>
      </c>
      <c r="E838" t="s">
        <v>1851</v>
      </c>
      <c r="F838">
        <v>20</v>
      </c>
      <c r="G838" t="s">
        <v>1013</v>
      </c>
      <c r="H838" t="s">
        <v>1014</v>
      </c>
      <c r="I838" t="s">
        <v>1017</v>
      </c>
    </row>
    <row r="839" spans="1:9" x14ac:dyDescent="0.25">
      <c r="A839" t="s">
        <v>1001</v>
      </c>
      <c r="B839" t="s">
        <v>1011</v>
      </c>
      <c r="C839">
        <v>60</v>
      </c>
      <c r="D839" s="30">
        <v>20275</v>
      </c>
      <c r="E839" t="s">
        <v>1852</v>
      </c>
      <c r="F839">
        <v>20</v>
      </c>
      <c r="G839" t="s">
        <v>1013</v>
      </c>
      <c r="H839" t="s">
        <v>1014</v>
      </c>
      <c r="I839" t="s">
        <v>1017</v>
      </c>
    </row>
    <row r="840" spans="1:9" x14ac:dyDescent="0.25">
      <c r="A840" t="s">
        <v>1001</v>
      </c>
      <c r="B840" t="s">
        <v>1011</v>
      </c>
      <c r="C840">
        <v>60</v>
      </c>
      <c r="D840" s="30">
        <v>20277</v>
      </c>
      <c r="E840" t="s">
        <v>1853</v>
      </c>
      <c r="F840">
        <v>20</v>
      </c>
      <c r="G840" t="s">
        <v>1013</v>
      </c>
      <c r="H840" t="s">
        <v>1014</v>
      </c>
      <c r="I840" t="s">
        <v>1017</v>
      </c>
    </row>
    <row r="841" spans="1:9" x14ac:dyDescent="0.25">
      <c r="A841" t="s">
        <v>1001</v>
      </c>
      <c r="B841" t="s">
        <v>1011</v>
      </c>
      <c r="C841">
        <v>60</v>
      </c>
      <c r="D841" s="30">
        <v>20279</v>
      </c>
      <c r="E841" t="s">
        <v>1854</v>
      </c>
      <c r="F841">
        <v>20</v>
      </c>
      <c r="G841" t="s">
        <v>1013</v>
      </c>
      <c r="H841" t="s">
        <v>1014</v>
      </c>
      <c r="I841" t="s">
        <v>1017</v>
      </c>
    </row>
    <row r="842" spans="1:9" x14ac:dyDescent="0.25">
      <c r="A842" t="s">
        <v>1001</v>
      </c>
      <c r="B842" t="s">
        <v>1011</v>
      </c>
      <c r="C842">
        <v>60</v>
      </c>
      <c r="D842" s="30">
        <v>20495</v>
      </c>
      <c r="E842" t="s">
        <v>1855</v>
      </c>
      <c r="F842">
        <v>20</v>
      </c>
      <c r="G842" t="s">
        <v>1013</v>
      </c>
      <c r="H842" t="s">
        <v>1014</v>
      </c>
      <c r="I842" t="s">
        <v>1017</v>
      </c>
    </row>
    <row r="843" spans="1:9" x14ac:dyDescent="0.25">
      <c r="A843" t="s">
        <v>1001</v>
      </c>
      <c r="B843" t="s">
        <v>1011</v>
      </c>
      <c r="C843">
        <v>60</v>
      </c>
      <c r="D843" s="30">
        <v>20497</v>
      </c>
      <c r="E843" t="s">
        <v>1856</v>
      </c>
      <c r="F843">
        <v>20</v>
      </c>
      <c r="G843" t="s">
        <v>1013</v>
      </c>
      <c r="H843" t="s">
        <v>1014</v>
      </c>
      <c r="I843" t="s">
        <v>1017</v>
      </c>
    </row>
    <row r="844" spans="1:9" x14ac:dyDescent="0.25">
      <c r="A844" t="s">
        <v>1001</v>
      </c>
      <c r="B844" t="s">
        <v>1011</v>
      </c>
      <c r="C844">
        <v>60</v>
      </c>
      <c r="D844" s="30">
        <v>20499</v>
      </c>
      <c r="E844" t="s">
        <v>1857</v>
      </c>
      <c r="F844">
        <v>20</v>
      </c>
      <c r="G844" t="s">
        <v>1013</v>
      </c>
      <c r="H844" t="s">
        <v>1014</v>
      </c>
      <c r="I844" t="s">
        <v>1017</v>
      </c>
    </row>
    <row r="845" spans="1:9" x14ac:dyDescent="0.25">
      <c r="A845" t="s">
        <v>1001</v>
      </c>
      <c r="B845" t="s">
        <v>1011</v>
      </c>
      <c r="C845">
        <v>60</v>
      </c>
      <c r="D845" s="30">
        <v>20960</v>
      </c>
      <c r="E845" t="s">
        <v>1858</v>
      </c>
      <c r="F845">
        <v>20</v>
      </c>
      <c r="G845" t="s">
        <v>1013</v>
      </c>
      <c r="H845" t="s">
        <v>1014</v>
      </c>
      <c r="I845" t="s">
        <v>1017</v>
      </c>
    </row>
    <row r="846" spans="1:9" x14ac:dyDescent="0.25">
      <c r="A846" t="s">
        <v>1001</v>
      </c>
      <c r="B846" t="s">
        <v>1011</v>
      </c>
      <c r="C846">
        <v>60</v>
      </c>
      <c r="D846" s="30">
        <v>20961</v>
      </c>
      <c r="E846" t="s">
        <v>1859</v>
      </c>
      <c r="F846">
        <v>20</v>
      </c>
      <c r="G846" t="s">
        <v>1013</v>
      </c>
      <c r="H846" t="s">
        <v>1014</v>
      </c>
      <c r="I846" t="s">
        <v>1017</v>
      </c>
    </row>
    <row r="847" spans="1:9" x14ac:dyDescent="0.25">
      <c r="A847" t="s">
        <v>1001</v>
      </c>
      <c r="B847" t="s">
        <v>1011</v>
      </c>
      <c r="C847">
        <v>60</v>
      </c>
      <c r="D847" s="30">
        <v>20962</v>
      </c>
      <c r="E847" t="s">
        <v>1860</v>
      </c>
      <c r="F847">
        <v>20</v>
      </c>
      <c r="G847" t="s">
        <v>1013</v>
      </c>
      <c r="H847" t="s">
        <v>1014</v>
      </c>
      <c r="I847" t="s">
        <v>1017</v>
      </c>
    </row>
    <row r="848" spans="1:9" x14ac:dyDescent="0.25">
      <c r="A848" t="s">
        <v>1001</v>
      </c>
      <c r="B848" t="s">
        <v>1011</v>
      </c>
      <c r="C848">
        <v>60</v>
      </c>
      <c r="D848" s="30">
        <v>21335</v>
      </c>
      <c r="E848" t="s">
        <v>1861</v>
      </c>
      <c r="F848">
        <v>20</v>
      </c>
      <c r="G848" t="s">
        <v>1013</v>
      </c>
      <c r="H848" t="s">
        <v>1014</v>
      </c>
      <c r="I848" t="s">
        <v>1017</v>
      </c>
    </row>
    <row r="849" spans="1:9" x14ac:dyDescent="0.25">
      <c r="A849" t="s">
        <v>1001</v>
      </c>
      <c r="B849" t="s">
        <v>1011</v>
      </c>
      <c r="C849">
        <v>60</v>
      </c>
      <c r="D849" s="30">
        <v>21480</v>
      </c>
      <c r="E849" t="s">
        <v>1862</v>
      </c>
      <c r="F849">
        <v>20</v>
      </c>
      <c r="G849" t="s">
        <v>1013</v>
      </c>
      <c r="H849" t="s">
        <v>1014</v>
      </c>
      <c r="I849" t="s">
        <v>1017</v>
      </c>
    </row>
    <row r="850" spans="1:9" x14ac:dyDescent="0.25">
      <c r="A850" t="s">
        <v>1001</v>
      </c>
      <c r="B850" t="s">
        <v>1011</v>
      </c>
      <c r="C850">
        <v>60</v>
      </c>
      <c r="D850" s="30">
        <v>21481</v>
      </c>
      <c r="E850" t="s">
        <v>1863</v>
      </c>
      <c r="F850">
        <v>20</v>
      </c>
      <c r="G850" t="s">
        <v>1013</v>
      </c>
      <c r="H850" t="s">
        <v>1014</v>
      </c>
      <c r="I850" t="s">
        <v>1017</v>
      </c>
    </row>
    <row r="851" spans="1:9" x14ac:dyDescent="0.25">
      <c r="A851" t="s">
        <v>1001</v>
      </c>
      <c r="B851" t="s">
        <v>1011</v>
      </c>
      <c r="C851">
        <v>60</v>
      </c>
      <c r="D851" s="30">
        <v>21482</v>
      </c>
      <c r="E851" t="s">
        <v>1864</v>
      </c>
      <c r="F851">
        <v>20</v>
      </c>
      <c r="G851" t="s">
        <v>1013</v>
      </c>
      <c r="H851" t="s">
        <v>1014</v>
      </c>
      <c r="I851" t="s">
        <v>1017</v>
      </c>
    </row>
    <row r="852" spans="1:9" x14ac:dyDescent="0.25">
      <c r="A852" t="s">
        <v>1001</v>
      </c>
      <c r="B852" t="s">
        <v>1011</v>
      </c>
      <c r="C852">
        <v>60</v>
      </c>
      <c r="D852" s="30">
        <v>21484</v>
      </c>
      <c r="E852" t="s">
        <v>1865</v>
      </c>
      <c r="F852">
        <v>20</v>
      </c>
      <c r="G852" t="s">
        <v>1013</v>
      </c>
      <c r="H852" t="s">
        <v>1014</v>
      </c>
      <c r="I852" t="s">
        <v>1017</v>
      </c>
    </row>
    <row r="853" spans="1:9" x14ac:dyDescent="0.25">
      <c r="A853" t="s">
        <v>1001</v>
      </c>
      <c r="B853" t="s">
        <v>1011</v>
      </c>
      <c r="C853">
        <v>60</v>
      </c>
      <c r="D853" s="30">
        <v>21486</v>
      </c>
      <c r="E853" t="s">
        <v>1866</v>
      </c>
      <c r="F853">
        <v>20</v>
      </c>
      <c r="G853" t="s">
        <v>1013</v>
      </c>
      <c r="H853" t="s">
        <v>1014</v>
      </c>
      <c r="I853" t="s">
        <v>1017</v>
      </c>
    </row>
    <row r="854" spans="1:9" x14ac:dyDescent="0.25">
      <c r="A854" t="s">
        <v>1001</v>
      </c>
      <c r="B854" t="s">
        <v>1011</v>
      </c>
      <c r="C854">
        <v>60</v>
      </c>
      <c r="D854" s="30">
        <v>21488</v>
      </c>
      <c r="E854" t="s">
        <v>1867</v>
      </c>
      <c r="F854">
        <v>20</v>
      </c>
      <c r="G854" t="s">
        <v>1013</v>
      </c>
      <c r="H854" t="s">
        <v>1014</v>
      </c>
      <c r="I854" t="s">
        <v>1017</v>
      </c>
    </row>
    <row r="855" spans="1:9" x14ac:dyDescent="0.25">
      <c r="A855" t="s">
        <v>1001</v>
      </c>
      <c r="B855" t="s">
        <v>1011</v>
      </c>
      <c r="C855">
        <v>60</v>
      </c>
      <c r="D855" s="30">
        <v>21490</v>
      </c>
      <c r="E855" t="s">
        <v>1868</v>
      </c>
      <c r="F855">
        <v>20</v>
      </c>
      <c r="G855" t="s">
        <v>1013</v>
      </c>
      <c r="H855" t="s">
        <v>1014</v>
      </c>
      <c r="I855" t="s">
        <v>1017</v>
      </c>
    </row>
    <row r="856" spans="1:9" x14ac:dyDescent="0.25">
      <c r="A856" t="s">
        <v>1001</v>
      </c>
      <c r="B856" t="s">
        <v>1011</v>
      </c>
      <c r="C856">
        <v>60</v>
      </c>
      <c r="D856" s="30">
        <v>21492</v>
      </c>
      <c r="E856" t="s">
        <v>1869</v>
      </c>
      <c r="F856">
        <v>20</v>
      </c>
      <c r="G856" t="s">
        <v>1013</v>
      </c>
      <c r="H856" t="s">
        <v>1014</v>
      </c>
      <c r="I856" t="s">
        <v>1017</v>
      </c>
    </row>
    <row r="857" spans="1:9" x14ac:dyDescent="0.25">
      <c r="A857" t="s">
        <v>1001</v>
      </c>
      <c r="B857" t="s">
        <v>1011</v>
      </c>
      <c r="C857">
        <v>60</v>
      </c>
      <c r="D857" s="30">
        <v>21494</v>
      </c>
      <c r="E857" t="s">
        <v>1870</v>
      </c>
      <c r="F857">
        <v>20</v>
      </c>
      <c r="G857" t="s">
        <v>1013</v>
      </c>
      <c r="H857" t="s">
        <v>1014</v>
      </c>
      <c r="I857" t="s">
        <v>1017</v>
      </c>
    </row>
    <row r="858" spans="1:9" x14ac:dyDescent="0.25">
      <c r="A858" t="s">
        <v>1001</v>
      </c>
      <c r="B858" t="s">
        <v>1011</v>
      </c>
      <c r="C858">
        <v>60</v>
      </c>
      <c r="D858" s="30">
        <v>21496</v>
      </c>
      <c r="E858" t="s">
        <v>1871</v>
      </c>
      <c r="F858">
        <v>20</v>
      </c>
      <c r="G858" t="s">
        <v>1013</v>
      </c>
      <c r="H858" t="s">
        <v>1014</v>
      </c>
      <c r="I858" t="s">
        <v>1017</v>
      </c>
    </row>
    <row r="859" spans="1:9" x14ac:dyDescent="0.25">
      <c r="A859" t="s">
        <v>1001</v>
      </c>
      <c r="B859" t="s">
        <v>1011</v>
      </c>
      <c r="C859">
        <v>60</v>
      </c>
      <c r="D859" s="30">
        <v>21497</v>
      </c>
      <c r="E859" t="s">
        <v>1872</v>
      </c>
      <c r="F859">
        <v>20</v>
      </c>
      <c r="G859" t="s">
        <v>1013</v>
      </c>
      <c r="H859" t="s">
        <v>1014</v>
      </c>
      <c r="I859" t="s">
        <v>1017</v>
      </c>
    </row>
    <row r="860" spans="1:9" x14ac:dyDescent="0.25">
      <c r="A860" t="s">
        <v>1001</v>
      </c>
      <c r="B860" t="s">
        <v>1011</v>
      </c>
      <c r="C860">
        <v>60</v>
      </c>
      <c r="D860" s="30">
        <v>21498</v>
      </c>
      <c r="E860" t="s">
        <v>1873</v>
      </c>
      <c r="F860">
        <v>20</v>
      </c>
      <c r="G860" t="s">
        <v>1013</v>
      </c>
      <c r="H860" t="s">
        <v>1014</v>
      </c>
      <c r="I860" t="s">
        <v>1017</v>
      </c>
    </row>
    <row r="861" spans="1:9" x14ac:dyDescent="0.25">
      <c r="A861" t="s">
        <v>1001</v>
      </c>
      <c r="B861" t="s">
        <v>1011</v>
      </c>
      <c r="C861">
        <v>60</v>
      </c>
      <c r="D861" s="30">
        <v>21499</v>
      </c>
      <c r="E861" t="s">
        <v>1874</v>
      </c>
      <c r="F861">
        <v>20</v>
      </c>
      <c r="G861" t="s">
        <v>1013</v>
      </c>
      <c r="H861" t="s">
        <v>1014</v>
      </c>
      <c r="I861" t="s">
        <v>1017</v>
      </c>
    </row>
    <row r="862" spans="1:9" x14ac:dyDescent="0.25">
      <c r="A862" t="s">
        <v>1001</v>
      </c>
      <c r="B862" t="s">
        <v>1011</v>
      </c>
      <c r="C862">
        <v>60</v>
      </c>
      <c r="D862" s="30">
        <v>21790</v>
      </c>
      <c r="E862" t="s">
        <v>1875</v>
      </c>
      <c r="F862">
        <v>20</v>
      </c>
      <c r="G862" t="s">
        <v>1013</v>
      </c>
      <c r="H862" t="s">
        <v>1014</v>
      </c>
      <c r="I862" t="s">
        <v>1017</v>
      </c>
    </row>
    <row r="863" spans="1:9" x14ac:dyDescent="0.25">
      <c r="A863" t="s">
        <v>1001</v>
      </c>
      <c r="B863" t="s">
        <v>1011</v>
      </c>
      <c r="C863">
        <v>60</v>
      </c>
      <c r="D863" s="30">
        <v>22155</v>
      </c>
      <c r="E863" t="s">
        <v>1876</v>
      </c>
      <c r="F863">
        <v>20</v>
      </c>
      <c r="G863" t="s">
        <v>1013</v>
      </c>
      <c r="H863" t="s">
        <v>1014</v>
      </c>
      <c r="I863" t="s">
        <v>1017</v>
      </c>
    </row>
    <row r="864" spans="1:9" x14ac:dyDescent="0.25">
      <c r="A864" t="s">
        <v>1001</v>
      </c>
      <c r="B864" t="s">
        <v>1011</v>
      </c>
      <c r="C864">
        <v>60</v>
      </c>
      <c r="D864" s="30">
        <v>22157</v>
      </c>
      <c r="E864" t="s">
        <v>1877</v>
      </c>
      <c r="F864">
        <v>20</v>
      </c>
      <c r="G864" t="s">
        <v>1013</v>
      </c>
      <c r="H864" t="s">
        <v>1014</v>
      </c>
      <c r="I864" t="s">
        <v>1017</v>
      </c>
    </row>
    <row r="865" spans="1:9" x14ac:dyDescent="0.25">
      <c r="A865" t="s">
        <v>1001</v>
      </c>
      <c r="B865" t="s">
        <v>1011</v>
      </c>
      <c r="C865">
        <v>60</v>
      </c>
      <c r="D865" s="30">
        <v>22555</v>
      </c>
      <c r="E865" t="s">
        <v>1878</v>
      </c>
      <c r="F865">
        <v>20</v>
      </c>
      <c r="G865" t="s">
        <v>1013</v>
      </c>
      <c r="H865" t="s">
        <v>1014</v>
      </c>
      <c r="I865" t="s">
        <v>1017</v>
      </c>
    </row>
    <row r="866" spans="1:9" x14ac:dyDescent="0.25">
      <c r="A866" t="s">
        <v>1001</v>
      </c>
      <c r="B866" t="s">
        <v>1011</v>
      </c>
      <c r="C866">
        <v>60</v>
      </c>
      <c r="D866" s="30">
        <v>22556</v>
      </c>
      <c r="E866" t="s">
        <v>1879</v>
      </c>
      <c r="F866">
        <v>20</v>
      </c>
      <c r="G866" t="s">
        <v>1013</v>
      </c>
      <c r="H866" t="s">
        <v>1014</v>
      </c>
      <c r="I866" t="s">
        <v>1017</v>
      </c>
    </row>
    <row r="867" spans="1:9" x14ac:dyDescent="0.25">
      <c r="A867" t="s">
        <v>1001</v>
      </c>
      <c r="B867" t="s">
        <v>1011</v>
      </c>
      <c r="C867">
        <v>60</v>
      </c>
      <c r="D867" s="30">
        <v>22558</v>
      </c>
      <c r="E867" t="s">
        <v>1880</v>
      </c>
      <c r="F867">
        <v>20</v>
      </c>
      <c r="G867" t="s">
        <v>1013</v>
      </c>
      <c r="H867" t="s">
        <v>1014</v>
      </c>
      <c r="I867" t="s">
        <v>1017</v>
      </c>
    </row>
    <row r="868" spans="1:9" x14ac:dyDescent="0.25">
      <c r="A868" t="s">
        <v>1001</v>
      </c>
      <c r="B868" t="s">
        <v>1011</v>
      </c>
      <c r="C868">
        <v>60</v>
      </c>
      <c r="D868" s="30">
        <v>22559</v>
      </c>
      <c r="E868" t="s">
        <v>1881</v>
      </c>
      <c r="F868">
        <v>20</v>
      </c>
      <c r="G868" t="s">
        <v>1013</v>
      </c>
      <c r="H868" t="s">
        <v>1014</v>
      </c>
      <c r="I868" t="s">
        <v>1017</v>
      </c>
    </row>
    <row r="869" spans="1:9" x14ac:dyDescent="0.25">
      <c r="A869" t="s">
        <v>1001</v>
      </c>
      <c r="B869" t="s">
        <v>1011</v>
      </c>
      <c r="C869">
        <v>60</v>
      </c>
      <c r="D869" s="30">
        <v>22960</v>
      </c>
      <c r="E869" t="s">
        <v>1882</v>
      </c>
      <c r="F869">
        <v>20</v>
      </c>
      <c r="G869" t="s">
        <v>1013</v>
      </c>
      <c r="H869" t="s">
        <v>1014</v>
      </c>
      <c r="I869" t="s">
        <v>1017</v>
      </c>
    </row>
    <row r="870" spans="1:9" x14ac:dyDescent="0.25">
      <c r="A870" t="s">
        <v>1001</v>
      </c>
      <c r="B870" t="s">
        <v>1011</v>
      </c>
      <c r="C870">
        <v>60</v>
      </c>
      <c r="D870" s="30">
        <v>22962</v>
      </c>
      <c r="E870" t="s">
        <v>1883</v>
      </c>
      <c r="F870">
        <v>20</v>
      </c>
      <c r="G870" t="s">
        <v>1013</v>
      </c>
      <c r="H870" t="s">
        <v>1014</v>
      </c>
      <c r="I870" t="s">
        <v>1017</v>
      </c>
    </row>
    <row r="871" spans="1:9" x14ac:dyDescent="0.25">
      <c r="A871" t="s">
        <v>1001</v>
      </c>
      <c r="B871" t="s">
        <v>1011</v>
      </c>
      <c r="C871">
        <v>60</v>
      </c>
      <c r="D871" s="30">
        <v>23285</v>
      </c>
      <c r="E871" t="s">
        <v>1884</v>
      </c>
      <c r="F871">
        <v>20</v>
      </c>
      <c r="G871" t="s">
        <v>1013</v>
      </c>
      <c r="H871" t="s">
        <v>1014</v>
      </c>
      <c r="I871" t="s">
        <v>1017</v>
      </c>
    </row>
    <row r="872" spans="1:9" x14ac:dyDescent="0.25">
      <c r="A872" t="s">
        <v>1001</v>
      </c>
      <c r="B872" t="s">
        <v>1011</v>
      </c>
      <c r="C872">
        <v>60</v>
      </c>
      <c r="D872" s="30">
        <v>23287</v>
      </c>
      <c r="E872" t="s">
        <v>1885</v>
      </c>
      <c r="F872">
        <v>20</v>
      </c>
      <c r="G872" t="s">
        <v>1013</v>
      </c>
      <c r="H872" t="s">
        <v>1014</v>
      </c>
      <c r="I872" t="s">
        <v>1017</v>
      </c>
    </row>
    <row r="873" spans="1:9" x14ac:dyDescent="0.25">
      <c r="A873" t="s">
        <v>1001</v>
      </c>
      <c r="B873" t="s">
        <v>1011</v>
      </c>
      <c r="C873">
        <v>60</v>
      </c>
      <c r="D873" s="30">
        <v>23289</v>
      </c>
      <c r="E873" t="s">
        <v>1886</v>
      </c>
      <c r="F873">
        <v>20</v>
      </c>
      <c r="G873" t="s">
        <v>1013</v>
      </c>
      <c r="H873" t="s">
        <v>1014</v>
      </c>
      <c r="I873" t="s">
        <v>1017</v>
      </c>
    </row>
    <row r="874" spans="1:9" x14ac:dyDescent="0.25">
      <c r="A874" t="s">
        <v>1001</v>
      </c>
      <c r="B874" t="s">
        <v>1011</v>
      </c>
      <c r="C874">
        <v>60</v>
      </c>
      <c r="D874" s="30">
        <v>23291</v>
      </c>
      <c r="E874" t="s">
        <v>1887</v>
      </c>
      <c r="F874">
        <v>20</v>
      </c>
      <c r="G874" t="s">
        <v>1013</v>
      </c>
      <c r="H874" t="s">
        <v>1014</v>
      </c>
      <c r="I874" t="s">
        <v>1017</v>
      </c>
    </row>
    <row r="875" spans="1:9" x14ac:dyDescent="0.25">
      <c r="A875" t="s">
        <v>1001</v>
      </c>
      <c r="B875" t="s">
        <v>1011</v>
      </c>
      <c r="C875">
        <v>60</v>
      </c>
      <c r="D875" s="30">
        <v>23293</v>
      </c>
      <c r="E875" t="s">
        <v>1888</v>
      </c>
      <c r="F875">
        <v>20</v>
      </c>
      <c r="G875" t="s">
        <v>1013</v>
      </c>
      <c r="H875" t="s">
        <v>1014</v>
      </c>
      <c r="I875" t="s">
        <v>1017</v>
      </c>
    </row>
    <row r="876" spans="1:9" x14ac:dyDescent="0.25">
      <c r="A876" t="s">
        <v>1001</v>
      </c>
      <c r="B876" t="s">
        <v>1011</v>
      </c>
      <c r="C876">
        <v>60</v>
      </c>
      <c r="D876" s="30">
        <v>23295</v>
      </c>
      <c r="E876" t="s">
        <v>1889</v>
      </c>
      <c r="F876">
        <v>20</v>
      </c>
      <c r="G876" t="s">
        <v>1013</v>
      </c>
      <c r="H876" t="s">
        <v>1014</v>
      </c>
      <c r="I876" t="s">
        <v>1017</v>
      </c>
    </row>
    <row r="877" spans="1:9" x14ac:dyDescent="0.25">
      <c r="A877" t="s">
        <v>1001</v>
      </c>
      <c r="B877" t="s">
        <v>1011</v>
      </c>
      <c r="C877">
        <v>60</v>
      </c>
      <c r="D877" s="30">
        <v>23296</v>
      </c>
      <c r="E877" t="s">
        <v>1890</v>
      </c>
      <c r="F877">
        <v>20</v>
      </c>
      <c r="G877" t="s">
        <v>1013</v>
      </c>
      <c r="H877" t="s">
        <v>1014</v>
      </c>
      <c r="I877" t="s">
        <v>1017</v>
      </c>
    </row>
    <row r="878" spans="1:9" x14ac:dyDescent="0.25">
      <c r="A878" t="s">
        <v>1001</v>
      </c>
      <c r="B878" t="s">
        <v>1011</v>
      </c>
      <c r="C878">
        <v>60</v>
      </c>
      <c r="D878" s="30">
        <v>23297</v>
      </c>
      <c r="E878" t="s">
        <v>1891</v>
      </c>
      <c r="F878">
        <v>20</v>
      </c>
      <c r="G878" t="s">
        <v>1013</v>
      </c>
      <c r="H878" t="s">
        <v>1014</v>
      </c>
      <c r="I878" t="s">
        <v>1017</v>
      </c>
    </row>
    <row r="879" spans="1:9" x14ac:dyDescent="0.25">
      <c r="A879" t="s">
        <v>1001</v>
      </c>
      <c r="B879" t="s">
        <v>1011</v>
      </c>
      <c r="C879">
        <v>60</v>
      </c>
      <c r="D879" s="30">
        <v>23298</v>
      </c>
      <c r="E879" t="s">
        <v>1892</v>
      </c>
      <c r="F879">
        <v>20</v>
      </c>
      <c r="G879" t="s">
        <v>1013</v>
      </c>
      <c r="H879" t="s">
        <v>1014</v>
      </c>
      <c r="I879" t="s">
        <v>1017</v>
      </c>
    </row>
    <row r="880" spans="1:9" x14ac:dyDescent="0.25">
      <c r="A880" t="s">
        <v>1001</v>
      </c>
      <c r="B880" t="s">
        <v>1011</v>
      </c>
      <c r="C880">
        <v>60</v>
      </c>
      <c r="D880" s="30">
        <v>23610</v>
      </c>
      <c r="E880" t="s">
        <v>1893</v>
      </c>
      <c r="F880">
        <v>20</v>
      </c>
      <c r="G880" t="s">
        <v>1013</v>
      </c>
      <c r="H880" t="s">
        <v>1014</v>
      </c>
      <c r="I880" t="s">
        <v>1017</v>
      </c>
    </row>
    <row r="881" spans="1:9" x14ac:dyDescent="0.25">
      <c r="A881" t="s">
        <v>1001</v>
      </c>
      <c r="B881" t="s">
        <v>1011</v>
      </c>
      <c r="C881">
        <v>60</v>
      </c>
      <c r="D881" s="30">
        <v>23611</v>
      </c>
      <c r="E881" t="s">
        <v>1894</v>
      </c>
      <c r="F881">
        <v>20</v>
      </c>
      <c r="G881" t="s">
        <v>1013</v>
      </c>
      <c r="H881" t="s">
        <v>1014</v>
      </c>
      <c r="I881" t="s">
        <v>1017</v>
      </c>
    </row>
    <row r="882" spans="1:9" x14ac:dyDescent="0.25">
      <c r="A882" t="s">
        <v>1001</v>
      </c>
      <c r="B882" t="s">
        <v>1011</v>
      </c>
      <c r="C882">
        <v>60</v>
      </c>
      <c r="D882" s="30">
        <v>23612</v>
      </c>
      <c r="E882" t="s">
        <v>1895</v>
      </c>
      <c r="F882">
        <v>20</v>
      </c>
      <c r="G882" t="s">
        <v>1013</v>
      </c>
      <c r="H882" t="s">
        <v>1014</v>
      </c>
      <c r="I882" t="s">
        <v>1017</v>
      </c>
    </row>
    <row r="883" spans="1:9" x14ac:dyDescent="0.25">
      <c r="A883" t="s">
        <v>1001</v>
      </c>
      <c r="B883" t="s">
        <v>1011</v>
      </c>
      <c r="C883">
        <v>60</v>
      </c>
      <c r="D883" s="30">
        <v>23613</v>
      </c>
      <c r="E883" t="s">
        <v>1896</v>
      </c>
      <c r="F883">
        <v>20</v>
      </c>
      <c r="G883" t="s">
        <v>1013</v>
      </c>
      <c r="H883" t="s">
        <v>1014</v>
      </c>
      <c r="I883" t="s">
        <v>1017</v>
      </c>
    </row>
    <row r="884" spans="1:9" x14ac:dyDescent="0.25">
      <c r="A884" t="s">
        <v>1001</v>
      </c>
      <c r="B884" t="s">
        <v>1011</v>
      </c>
      <c r="C884">
        <v>60</v>
      </c>
      <c r="D884" s="30">
        <v>23616</v>
      </c>
      <c r="E884" t="s">
        <v>1897</v>
      </c>
      <c r="F884">
        <v>20</v>
      </c>
      <c r="G884" t="s">
        <v>1013</v>
      </c>
      <c r="H884" t="s">
        <v>1014</v>
      </c>
      <c r="I884" t="s">
        <v>1017</v>
      </c>
    </row>
    <row r="885" spans="1:9" x14ac:dyDescent="0.25">
      <c r="A885" t="s">
        <v>1001</v>
      </c>
      <c r="B885" t="s">
        <v>1011</v>
      </c>
      <c r="C885">
        <v>60</v>
      </c>
      <c r="D885" s="30">
        <v>23617</v>
      </c>
      <c r="E885" t="s">
        <v>1898</v>
      </c>
      <c r="F885">
        <v>20</v>
      </c>
      <c r="G885" t="s">
        <v>1013</v>
      </c>
      <c r="H885" t="s">
        <v>1014</v>
      </c>
      <c r="I885" t="s">
        <v>1017</v>
      </c>
    </row>
    <row r="886" spans="1:9" x14ac:dyDescent="0.25">
      <c r="A886" t="s">
        <v>1001</v>
      </c>
      <c r="B886" t="s">
        <v>1011</v>
      </c>
      <c r="C886">
        <v>60</v>
      </c>
      <c r="D886" s="30">
        <v>23619</v>
      </c>
      <c r="E886" t="s">
        <v>1899</v>
      </c>
      <c r="F886">
        <v>20</v>
      </c>
      <c r="G886" t="s">
        <v>1013</v>
      </c>
      <c r="H886" t="s">
        <v>1014</v>
      </c>
      <c r="I886" t="s">
        <v>1017</v>
      </c>
    </row>
    <row r="887" spans="1:9" x14ac:dyDescent="0.25">
      <c r="A887" t="s">
        <v>1001</v>
      </c>
      <c r="B887" t="s">
        <v>1011</v>
      </c>
      <c r="C887">
        <v>60</v>
      </c>
      <c r="D887" s="30">
        <v>23620</v>
      </c>
      <c r="E887" t="s">
        <v>1900</v>
      </c>
      <c r="F887">
        <v>20</v>
      </c>
      <c r="G887" t="s">
        <v>1013</v>
      </c>
      <c r="H887" t="s">
        <v>1014</v>
      </c>
      <c r="I887" t="s">
        <v>1017</v>
      </c>
    </row>
    <row r="888" spans="1:9" x14ac:dyDescent="0.25">
      <c r="A888" t="s">
        <v>1001</v>
      </c>
      <c r="B888" t="s">
        <v>1011</v>
      </c>
      <c r="C888">
        <v>60</v>
      </c>
      <c r="D888" s="30">
        <v>23622</v>
      </c>
      <c r="E888" t="s">
        <v>1901</v>
      </c>
      <c r="F888">
        <v>20</v>
      </c>
      <c r="G888" t="s">
        <v>1013</v>
      </c>
      <c r="H888" t="s">
        <v>1014</v>
      </c>
      <c r="I888" t="s">
        <v>1017</v>
      </c>
    </row>
    <row r="889" spans="1:9" x14ac:dyDescent="0.25">
      <c r="A889" t="s">
        <v>1001</v>
      </c>
      <c r="B889" t="s">
        <v>1011</v>
      </c>
      <c r="C889">
        <v>60</v>
      </c>
      <c r="D889" s="30">
        <v>23625</v>
      </c>
      <c r="E889" t="s">
        <v>1902</v>
      </c>
      <c r="F889">
        <v>20</v>
      </c>
      <c r="G889" t="s">
        <v>1013</v>
      </c>
      <c r="H889" t="s">
        <v>1014</v>
      </c>
      <c r="I889" t="s">
        <v>1017</v>
      </c>
    </row>
    <row r="890" spans="1:9" x14ac:dyDescent="0.25">
      <c r="A890" t="s">
        <v>1001</v>
      </c>
      <c r="B890" t="s">
        <v>1011</v>
      </c>
      <c r="C890">
        <v>60</v>
      </c>
      <c r="D890" s="30">
        <v>23626</v>
      </c>
      <c r="E890" t="s">
        <v>1903</v>
      </c>
      <c r="F890">
        <v>20</v>
      </c>
      <c r="G890" t="s">
        <v>1013</v>
      </c>
      <c r="H890" t="s">
        <v>1014</v>
      </c>
      <c r="I890" t="s">
        <v>1017</v>
      </c>
    </row>
    <row r="891" spans="1:9" x14ac:dyDescent="0.25">
      <c r="A891" t="s">
        <v>1001</v>
      </c>
      <c r="B891" t="s">
        <v>1011</v>
      </c>
      <c r="C891">
        <v>60</v>
      </c>
      <c r="D891" s="30">
        <v>24060</v>
      </c>
      <c r="E891" t="s">
        <v>1904</v>
      </c>
      <c r="F891">
        <v>20</v>
      </c>
      <c r="G891" t="s">
        <v>1013</v>
      </c>
      <c r="H891" t="s">
        <v>1014</v>
      </c>
      <c r="I891" t="s">
        <v>1017</v>
      </c>
    </row>
    <row r="892" spans="1:9" x14ac:dyDescent="0.25">
      <c r="A892" t="s">
        <v>1001</v>
      </c>
      <c r="B892" t="s">
        <v>1011</v>
      </c>
      <c r="C892">
        <v>60</v>
      </c>
      <c r="D892" s="30">
        <v>24062</v>
      </c>
      <c r="E892" t="s">
        <v>1905</v>
      </c>
      <c r="F892">
        <v>20</v>
      </c>
      <c r="G892" t="s">
        <v>1013</v>
      </c>
      <c r="H892" t="s">
        <v>1014</v>
      </c>
      <c r="I892" t="s">
        <v>1017</v>
      </c>
    </row>
    <row r="893" spans="1:9" x14ac:dyDescent="0.25">
      <c r="A893" t="s">
        <v>1001</v>
      </c>
      <c r="B893" t="s">
        <v>1011</v>
      </c>
      <c r="C893">
        <v>60</v>
      </c>
      <c r="D893" s="30">
        <v>24066</v>
      </c>
      <c r="E893" t="s">
        <v>1906</v>
      </c>
      <c r="F893">
        <v>20</v>
      </c>
      <c r="G893" t="s">
        <v>1013</v>
      </c>
      <c r="H893" t="s">
        <v>1014</v>
      </c>
      <c r="I893" t="s">
        <v>1017</v>
      </c>
    </row>
    <row r="894" spans="1:9" x14ac:dyDescent="0.25">
      <c r="A894" t="s">
        <v>1001</v>
      </c>
      <c r="B894" t="s">
        <v>1011</v>
      </c>
      <c r="C894">
        <v>60</v>
      </c>
      <c r="D894" s="30">
        <v>30155</v>
      </c>
      <c r="E894" t="s">
        <v>1907</v>
      </c>
      <c r="F894">
        <v>20</v>
      </c>
      <c r="G894" t="s">
        <v>1013</v>
      </c>
      <c r="H894" t="s">
        <v>1014</v>
      </c>
      <c r="I894" t="s">
        <v>1017</v>
      </c>
    </row>
    <row r="895" spans="1:9" x14ac:dyDescent="0.25">
      <c r="A895" t="s">
        <v>1001</v>
      </c>
      <c r="B895" t="s">
        <v>1011</v>
      </c>
      <c r="C895">
        <v>60</v>
      </c>
      <c r="D895" s="30">
        <v>30157</v>
      </c>
      <c r="E895" t="s">
        <v>1908</v>
      </c>
      <c r="F895">
        <v>20</v>
      </c>
      <c r="G895" t="s">
        <v>1013</v>
      </c>
      <c r="H895" t="s">
        <v>1014</v>
      </c>
      <c r="I895" t="s">
        <v>1017</v>
      </c>
    </row>
    <row r="896" spans="1:9" x14ac:dyDescent="0.25">
      <c r="A896" t="s">
        <v>1001</v>
      </c>
      <c r="B896" t="s">
        <v>1011</v>
      </c>
      <c r="C896">
        <v>60</v>
      </c>
      <c r="D896" s="30">
        <v>30158</v>
      </c>
      <c r="E896" t="s">
        <v>1909</v>
      </c>
      <c r="F896">
        <v>20</v>
      </c>
      <c r="G896" t="s">
        <v>1013</v>
      </c>
      <c r="H896" t="s">
        <v>1014</v>
      </c>
      <c r="I896" t="s">
        <v>1017</v>
      </c>
    </row>
    <row r="897" spans="1:9" x14ac:dyDescent="0.25">
      <c r="A897" t="s">
        <v>1001</v>
      </c>
      <c r="B897" t="s">
        <v>1011</v>
      </c>
      <c r="C897">
        <v>60</v>
      </c>
      <c r="D897" s="30">
        <v>30159</v>
      </c>
      <c r="E897" t="s">
        <v>1910</v>
      </c>
      <c r="F897">
        <v>20</v>
      </c>
      <c r="G897" t="s">
        <v>1013</v>
      </c>
      <c r="H897" t="s">
        <v>1014</v>
      </c>
      <c r="I897" t="s">
        <v>1017</v>
      </c>
    </row>
    <row r="898" spans="1:9" x14ac:dyDescent="0.25">
      <c r="A898" t="s">
        <v>1001</v>
      </c>
      <c r="B898" t="s">
        <v>1011</v>
      </c>
      <c r="C898">
        <v>60</v>
      </c>
      <c r="D898" s="30">
        <v>30645</v>
      </c>
      <c r="E898" t="s">
        <v>1911</v>
      </c>
      <c r="F898">
        <v>20</v>
      </c>
      <c r="G898" t="s">
        <v>1013</v>
      </c>
      <c r="H898" t="s">
        <v>1014</v>
      </c>
      <c r="I898" t="s">
        <v>1017</v>
      </c>
    </row>
    <row r="899" spans="1:9" x14ac:dyDescent="0.25">
      <c r="A899" t="s">
        <v>1001</v>
      </c>
      <c r="B899" t="s">
        <v>1011</v>
      </c>
      <c r="C899">
        <v>60</v>
      </c>
      <c r="D899" s="30">
        <v>30647</v>
      </c>
      <c r="E899" t="s">
        <v>1912</v>
      </c>
      <c r="F899">
        <v>20</v>
      </c>
      <c r="G899" t="s">
        <v>1013</v>
      </c>
      <c r="H899" t="s">
        <v>1014</v>
      </c>
      <c r="I899" t="s">
        <v>1017</v>
      </c>
    </row>
    <row r="900" spans="1:9" x14ac:dyDescent="0.25">
      <c r="A900" t="s">
        <v>1001</v>
      </c>
      <c r="B900" t="s">
        <v>1011</v>
      </c>
      <c r="C900">
        <v>60</v>
      </c>
      <c r="D900" s="30">
        <v>30745</v>
      </c>
      <c r="E900" t="s">
        <v>1913</v>
      </c>
      <c r="F900">
        <v>20</v>
      </c>
      <c r="G900" t="s">
        <v>1013</v>
      </c>
      <c r="H900" t="s">
        <v>1014</v>
      </c>
      <c r="I900" t="s">
        <v>1017</v>
      </c>
    </row>
    <row r="901" spans="1:9" x14ac:dyDescent="0.25">
      <c r="A901" t="s">
        <v>1001</v>
      </c>
      <c r="B901" t="s">
        <v>1011</v>
      </c>
      <c r="C901">
        <v>60</v>
      </c>
      <c r="D901" s="30">
        <v>30985</v>
      </c>
      <c r="E901" t="s">
        <v>1914</v>
      </c>
      <c r="F901">
        <v>20</v>
      </c>
      <c r="G901" t="s">
        <v>1013</v>
      </c>
      <c r="H901" t="s">
        <v>1014</v>
      </c>
      <c r="I901" t="s">
        <v>1017</v>
      </c>
    </row>
    <row r="902" spans="1:9" x14ac:dyDescent="0.25">
      <c r="A902" t="s">
        <v>1001</v>
      </c>
      <c r="B902" t="s">
        <v>1011</v>
      </c>
      <c r="C902">
        <v>60</v>
      </c>
      <c r="D902" s="30">
        <v>30987</v>
      </c>
      <c r="E902" t="s">
        <v>1915</v>
      </c>
      <c r="F902">
        <v>20</v>
      </c>
      <c r="G902" t="s">
        <v>1013</v>
      </c>
      <c r="H902" t="s">
        <v>1014</v>
      </c>
      <c r="I902" t="s">
        <v>1017</v>
      </c>
    </row>
    <row r="903" spans="1:9" x14ac:dyDescent="0.25">
      <c r="A903" t="s">
        <v>1001</v>
      </c>
      <c r="B903" t="s">
        <v>1011</v>
      </c>
      <c r="C903">
        <v>60</v>
      </c>
      <c r="D903" s="30">
        <v>30989</v>
      </c>
      <c r="E903" t="s">
        <v>1916</v>
      </c>
      <c r="F903">
        <v>20</v>
      </c>
      <c r="G903" t="s">
        <v>1013</v>
      </c>
      <c r="H903" t="s">
        <v>1014</v>
      </c>
      <c r="I903" t="s">
        <v>1017</v>
      </c>
    </row>
    <row r="904" spans="1:9" x14ac:dyDescent="0.25">
      <c r="A904" t="s">
        <v>1001</v>
      </c>
      <c r="B904" t="s">
        <v>1011</v>
      </c>
      <c r="C904">
        <v>60</v>
      </c>
      <c r="D904" s="30">
        <v>30991</v>
      </c>
      <c r="E904" t="s">
        <v>1917</v>
      </c>
      <c r="F904">
        <v>20</v>
      </c>
      <c r="G904" t="s">
        <v>1013</v>
      </c>
      <c r="H904" t="s">
        <v>1014</v>
      </c>
      <c r="I904" t="s">
        <v>1017</v>
      </c>
    </row>
    <row r="905" spans="1:9" x14ac:dyDescent="0.25">
      <c r="A905" t="s">
        <v>1001</v>
      </c>
      <c r="B905" t="s">
        <v>1011</v>
      </c>
      <c r="C905">
        <v>60</v>
      </c>
      <c r="D905" s="30">
        <v>30993</v>
      </c>
      <c r="E905" t="s">
        <v>1918</v>
      </c>
      <c r="F905">
        <v>20</v>
      </c>
      <c r="G905" t="s">
        <v>1013</v>
      </c>
      <c r="H905" t="s">
        <v>1014</v>
      </c>
      <c r="I905" t="s">
        <v>1017</v>
      </c>
    </row>
    <row r="906" spans="1:9" x14ac:dyDescent="0.25">
      <c r="A906" t="s">
        <v>1001</v>
      </c>
      <c r="B906" t="s">
        <v>1011</v>
      </c>
      <c r="C906">
        <v>60</v>
      </c>
      <c r="D906" s="30">
        <v>30995</v>
      </c>
      <c r="E906" t="s">
        <v>1919</v>
      </c>
      <c r="F906">
        <v>20</v>
      </c>
      <c r="G906" t="s">
        <v>1013</v>
      </c>
      <c r="H906" t="s">
        <v>1014</v>
      </c>
      <c r="I906" t="s">
        <v>1017</v>
      </c>
    </row>
    <row r="907" spans="1:9" x14ac:dyDescent="0.25">
      <c r="A907" t="s">
        <v>1001</v>
      </c>
      <c r="B907" t="s">
        <v>1011</v>
      </c>
      <c r="C907">
        <v>60</v>
      </c>
      <c r="D907" s="30">
        <v>30997</v>
      </c>
      <c r="E907" t="s">
        <v>1920</v>
      </c>
      <c r="F907">
        <v>20</v>
      </c>
      <c r="G907" t="s">
        <v>1013</v>
      </c>
      <c r="H907" t="s">
        <v>1014</v>
      </c>
      <c r="I907" t="s">
        <v>1017</v>
      </c>
    </row>
    <row r="908" spans="1:9" x14ac:dyDescent="0.25">
      <c r="A908" t="s">
        <v>1001</v>
      </c>
      <c r="B908" t="s">
        <v>1011</v>
      </c>
      <c r="C908">
        <v>60</v>
      </c>
      <c r="D908" s="30">
        <v>31455</v>
      </c>
      <c r="E908" t="s">
        <v>1921</v>
      </c>
      <c r="F908">
        <v>20</v>
      </c>
      <c r="G908" t="s">
        <v>1013</v>
      </c>
      <c r="H908" t="s">
        <v>1014</v>
      </c>
      <c r="I908" t="s">
        <v>1017</v>
      </c>
    </row>
    <row r="909" spans="1:9" x14ac:dyDescent="0.25">
      <c r="A909" t="s">
        <v>1001</v>
      </c>
      <c r="B909" t="s">
        <v>1011</v>
      </c>
      <c r="C909">
        <v>60</v>
      </c>
      <c r="D909" s="30">
        <v>31457</v>
      </c>
      <c r="E909" t="s">
        <v>1922</v>
      </c>
      <c r="F909">
        <v>20</v>
      </c>
      <c r="G909" t="s">
        <v>1013</v>
      </c>
      <c r="H909" t="s">
        <v>1014</v>
      </c>
      <c r="I909" t="s">
        <v>1017</v>
      </c>
    </row>
    <row r="910" spans="1:9" x14ac:dyDescent="0.25">
      <c r="A910" t="s">
        <v>1001</v>
      </c>
      <c r="B910" t="s">
        <v>1011</v>
      </c>
      <c r="C910">
        <v>60</v>
      </c>
      <c r="D910" s="30">
        <v>31461</v>
      </c>
      <c r="E910" t="s">
        <v>1923</v>
      </c>
      <c r="F910">
        <v>20</v>
      </c>
      <c r="G910" t="s">
        <v>1013</v>
      </c>
      <c r="H910" t="s">
        <v>1014</v>
      </c>
      <c r="I910" t="s">
        <v>1017</v>
      </c>
    </row>
    <row r="911" spans="1:9" x14ac:dyDescent="0.25">
      <c r="A911" t="s">
        <v>1001</v>
      </c>
      <c r="B911" t="s">
        <v>1011</v>
      </c>
      <c r="C911">
        <v>60</v>
      </c>
      <c r="D911" s="30">
        <v>50150</v>
      </c>
      <c r="E911" t="s">
        <v>1924</v>
      </c>
      <c r="F911">
        <v>20</v>
      </c>
      <c r="G911" t="s">
        <v>1013</v>
      </c>
      <c r="H911" t="s">
        <v>1014</v>
      </c>
      <c r="I911" t="s">
        <v>1017</v>
      </c>
    </row>
    <row r="912" spans="1:9" x14ac:dyDescent="0.25">
      <c r="A912" t="s">
        <v>1001</v>
      </c>
      <c r="B912" t="s">
        <v>1011</v>
      </c>
      <c r="C912">
        <v>60</v>
      </c>
      <c r="D912" s="30">
        <v>50350</v>
      </c>
      <c r="E912" t="s">
        <v>1925</v>
      </c>
      <c r="F912">
        <v>20</v>
      </c>
      <c r="G912" t="s">
        <v>1013</v>
      </c>
      <c r="H912" t="s">
        <v>1014</v>
      </c>
      <c r="I912" t="s">
        <v>1017</v>
      </c>
    </row>
    <row r="913" spans="1:9" x14ac:dyDescent="0.25">
      <c r="A913" t="s">
        <v>1001</v>
      </c>
      <c r="B913" t="s">
        <v>1011</v>
      </c>
      <c r="C913">
        <v>60</v>
      </c>
      <c r="D913" s="30">
        <v>50550</v>
      </c>
      <c r="E913" t="s">
        <v>1926</v>
      </c>
      <c r="F913">
        <v>20</v>
      </c>
      <c r="G913" t="s">
        <v>1013</v>
      </c>
      <c r="H913" t="s">
        <v>1014</v>
      </c>
      <c r="I913" t="s">
        <v>1017</v>
      </c>
    </row>
    <row r="914" spans="1:9" x14ac:dyDescent="0.25">
      <c r="A914" t="s">
        <v>1001</v>
      </c>
      <c r="B914" t="s">
        <v>1011</v>
      </c>
      <c r="C914">
        <v>60</v>
      </c>
      <c r="D914" s="30">
        <v>51440</v>
      </c>
      <c r="E914" t="s">
        <v>1927</v>
      </c>
      <c r="F914">
        <v>20</v>
      </c>
      <c r="G914" t="s">
        <v>1013</v>
      </c>
      <c r="H914" t="s">
        <v>1014</v>
      </c>
      <c r="I914" t="s">
        <v>1017</v>
      </c>
    </row>
    <row r="915" spans="1:9" x14ac:dyDescent="0.25">
      <c r="A915" t="s">
        <v>1001</v>
      </c>
      <c r="B915" t="s">
        <v>1011</v>
      </c>
      <c r="C915">
        <v>60</v>
      </c>
      <c r="D915" s="30">
        <v>51442</v>
      </c>
      <c r="E915" t="s">
        <v>1928</v>
      </c>
      <c r="F915">
        <v>20</v>
      </c>
      <c r="G915" t="s">
        <v>1013</v>
      </c>
      <c r="H915" t="s">
        <v>1014</v>
      </c>
      <c r="I915" t="s">
        <v>1017</v>
      </c>
    </row>
    <row r="916" spans="1:9" x14ac:dyDescent="0.25">
      <c r="A916" t="s">
        <v>1001</v>
      </c>
      <c r="B916" t="s">
        <v>1011</v>
      </c>
      <c r="C916">
        <v>60</v>
      </c>
      <c r="D916" s="30">
        <v>51443</v>
      </c>
      <c r="E916" t="s">
        <v>1929</v>
      </c>
      <c r="F916">
        <v>20</v>
      </c>
      <c r="G916" t="s">
        <v>1013</v>
      </c>
      <c r="H916" t="s">
        <v>1014</v>
      </c>
      <c r="I916" t="s">
        <v>1017</v>
      </c>
    </row>
    <row r="917" spans="1:9" x14ac:dyDescent="0.25">
      <c r="A917" t="s">
        <v>1001</v>
      </c>
      <c r="B917" t="s">
        <v>1011</v>
      </c>
      <c r="C917">
        <v>60</v>
      </c>
      <c r="D917" s="30">
        <v>51444</v>
      </c>
      <c r="E917" t="s">
        <v>1930</v>
      </c>
      <c r="F917">
        <v>20</v>
      </c>
      <c r="G917" t="s">
        <v>1013</v>
      </c>
      <c r="H917" t="s">
        <v>1014</v>
      </c>
      <c r="I917" t="s">
        <v>1017</v>
      </c>
    </row>
    <row r="918" spans="1:9" x14ac:dyDescent="0.25">
      <c r="A918" t="s">
        <v>1001</v>
      </c>
      <c r="B918" t="s">
        <v>1011</v>
      </c>
      <c r="C918">
        <v>60</v>
      </c>
      <c r="D918" s="30">
        <v>51445</v>
      </c>
      <c r="E918" t="s">
        <v>1931</v>
      </c>
      <c r="F918">
        <v>20</v>
      </c>
      <c r="G918" t="s">
        <v>1013</v>
      </c>
      <c r="H918" t="s">
        <v>1014</v>
      </c>
      <c r="I918" t="s">
        <v>1017</v>
      </c>
    </row>
    <row r="919" spans="1:9" x14ac:dyDescent="0.25">
      <c r="A919" t="s">
        <v>1001</v>
      </c>
      <c r="B919" t="s">
        <v>1011</v>
      </c>
      <c r="C919">
        <v>60</v>
      </c>
      <c r="D919" s="30">
        <v>51446</v>
      </c>
      <c r="E919" t="s">
        <v>1932</v>
      </c>
      <c r="F919">
        <v>20</v>
      </c>
      <c r="G919" t="s">
        <v>1013</v>
      </c>
      <c r="H919" t="s">
        <v>1014</v>
      </c>
      <c r="I919" t="s">
        <v>1017</v>
      </c>
    </row>
    <row r="920" spans="1:9" x14ac:dyDescent="0.25">
      <c r="A920" t="s">
        <v>1001</v>
      </c>
      <c r="B920" t="s">
        <v>1011</v>
      </c>
      <c r="C920">
        <v>60</v>
      </c>
      <c r="D920" s="30">
        <v>51447</v>
      </c>
      <c r="E920" t="s">
        <v>1933</v>
      </c>
      <c r="F920">
        <v>20</v>
      </c>
      <c r="G920" t="s">
        <v>1013</v>
      </c>
      <c r="H920" t="s">
        <v>1014</v>
      </c>
      <c r="I920" t="s">
        <v>1017</v>
      </c>
    </row>
    <row r="921" spans="1:9" x14ac:dyDescent="0.25">
      <c r="A921" t="s">
        <v>1001</v>
      </c>
      <c r="B921" t="s">
        <v>1011</v>
      </c>
      <c r="C921">
        <v>60</v>
      </c>
      <c r="D921" s="30">
        <v>70061</v>
      </c>
      <c r="E921" t="s">
        <v>1934</v>
      </c>
      <c r="F921">
        <v>20</v>
      </c>
      <c r="G921" t="s">
        <v>1013</v>
      </c>
      <c r="H921" t="s">
        <v>1014</v>
      </c>
      <c r="I921" t="s">
        <v>1017</v>
      </c>
    </row>
    <row r="922" spans="1:9" x14ac:dyDescent="0.25">
      <c r="A922" t="s">
        <v>1001</v>
      </c>
      <c r="B922" t="s">
        <v>1011</v>
      </c>
      <c r="C922">
        <v>62</v>
      </c>
      <c r="D922" s="30">
        <v>25550</v>
      </c>
      <c r="E922" t="s">
        <v>1776</v>
      </c>
      <c r="F922">
        <v>20</v>
      </c>
      <c r="G922" t="s">
        <v>1013</v>
      </c>
      <c r="H922" t="s">
        <v>1014</v>
      </c>
      <c r="I922" t="s">
        <v>1335</v>
      </c>
    </row>
    <row r="923" spans="1:9" x14ac:dyDescent="0.25">
      <c r="A923" t="s">
        <v>1935</v>
      </c>
      <c r="B923" t="s">
        <v>1011</v>
      </c>
      <c r="C923">
        <v>10</v>
      </c>
      <c r="D923" s="30">
        <v>10000</v>
      </c>
      <c r="E923" t="s">
        <v>1012</v>
      </c>
      <c r="F923">
        <v>22</v>
      </c>
      <c r="G923" t="s">
        <v>1013</v>
      </c>
      <c r="H923" t="s">
        <v>1014</v>
      </c>
      <c r="I923" t="s">
        <v>1015</v>
      </c>
    </row>
    <row r="924" spans="1:9" x14ac:dyDescent="0.25">
      <c r="A924" t="s">
        <v>1935</v>
      </c>
      <c r="B924" t="s">
        <v>1011</v>
      </c>
      <c r="C924">
        <v>92</v>
      </c>
      <c r="D924" s="30">
        <v>89920</v>
      </c>
      <c r="E924" t="s">
        <v>1936</v>
      </c>
      <c r="F924">
        <v>22</v>
      </c>
      <c r="G924" t="s">
        <v>1013</v>
      </c>
      <c r="H924" t="s">
        <v>1014</v>
      </c>
      <c r="I924" t="s">
        <v>1335</v>
      </c>
    </row>
    <row r="925" spans="1:9" x14ac:dyDescent="0.25">
      <c r="A925" t="s">
        <v>1935</v>
      </c>
      <c r="B925" t="s">
        <v>1011</v>
      </c>
      <c r="C925">
        <v>92</v>
      </c>
      <c r="D925" s="30">
        <v>89922</v>
      </c>
      <c r="E925" t="s">
        <v>1779</v>
      </c>
      <c r="F925">
        <v>22</v>
      </c>
      <c r="G925" t="s">
        <v>1013</v>
      </c>
      <c r="H925" t="s">
        <v>1014</v>
      </c>
      <c r="I925" t="s">
        <v>1017</v>
      </c>
    </row>
    <row r="926" spans="1:9" x14ac:dyDescent="0.25">
      <c r="A926" t="s">
        <v>1935</v>
      </c>
      <c r="B926" t="s">
        <v>1011</v>
      </c>
      <c r="C926">
        <v>93</v>
      </c>
      <c r="D926" s="30">
        <v>89930</v>
      </c>
      <c r="E926" t="s">
        <v>1937</v>
      </c>
      <c r="F926">
        <v>22</v>
      </c>
      <c r="G926" t="s">
        <v>1013</v>
      </c>
      <c r="H926" t="s">
        <v>1014</v>
      </c>
      <c r="I926" t="s">
        <v>1335</v>
      </c>
    </row>
    <row r="927" spans="1:9" x14ac:dyDescent="0.25">
      <c r="A927" t="s">
        <v>1935</v>
      </c>
      <c r="B927" t="s">
        <v>1011</v>
      </c>
      <c r="C927">
        <v>94</v>
      </c>
      <c r="D927" s="30">
        <v>89940</v>
      </c>
      <c r="E927" t="s">
        <v>1938</v>
      </c>
      <c r="F927">
        <v>22</v>
      </c>
      <c r="G927" t="s">
        <v>1013</v>
      </c>
      <c r="H927" t="s">
        <v>1014</v>
      </c>
      <c r="I927" t="s">
        <v>1335</v>
      </c>
    </row>
    <row r="928" spans="1:9" x14ac:dyDescent="0.25">
      <c r="A928" t="s">
        <v>1939</v>
      </c>
      <c r="B928" t="s">
        <v>1011</v>
      </c>
      <c r="C928">
        <v>10</v>
      </c>
      <c r="D928" s="30">
        <v>10000</v>
      </c>
      <c r="E928" t="s">
        <v>1012</v>
      </c>
      <c r="F928">
        <v>45</v>
      </c>
      <c r="G928" t="s">
        <v>1013</v>
      </c>
      <c r="H928" t="s">
        <v>1014</v>
      </c>
      <c r="I928" t="s">
        <v>1015</v>
      </c>
    </row>
    <row r="929" spans="1:9" x14ac:dyDescent="0.25">
      <c r="A929" t="s">
        <v>1939</v>
      </c>
      <c r="B929" t="s">
        <v>1011</v>
      </c>
      <c r="C929">
        <v>78</v>
      </c>
      <c r="D929" s="30">
        <v>10068</v>
      </c>
      <c r="E929" t="s">
        <v>1940</v>
      </c>
      <c r="F929">
        <v>45</v>
      </c>
      <c r="G929" t="s">
        <v>1013</v>
      </c>
      <c r="H929" t="s">
        <v>1014</v>
      </c>
      <c r="I929" t="s">
        <v>1017</v>
      </c>
    </row>
    <row r="930" spans="1:9" x14ac:dyDescent="0.25">
      <c r="A930" t="s">
        <v>1939</v>
      </c>
      <c r="B930" t="s">
        <v>1011</v>
      </c>
      <c r="C930">
        <v>78</v>
      </c>
      <c r="D930" s="30">
        <v>10700</v>
      </c>
      <c r="E930" t="s">
        <v>1941</v>
      </c>
      <c r="F930">
        <v>45</v>
      </c>
      <c r="G930" t="s">
        <v>1013</v>
      </c>
      <c r="H930" t="s">
        <v>1014</v>
      </c>
      <c r="I930" t="s">
        <v>1017</v>
      </c>
    </row>
    <row r="931" spans="1:9" x14ac:dyDescent="0.25">
      <c r="A931" t="s">
        <v>1939</v>
      </c>
      <c r="B931" t="s">
        <v>1011</v>
      </c>
      <c r="C931">
        <v>78</v>
      </c>
      <c r="D931" s="30">
        <v>10701</v>
      </c>
      <c r="E931" t="s">
        <v>1942</v>
      </c>
      <c r="F931">
        <v>45</v>
      </c>
      <c r="G931" t="s">
        <v>1013</v>
      </c>
      <c r="H931" t="s">
        <v>1014</v>
      </c>
      <c r="I931" t="s">
        <v>1017</v>
      </c>
    </row>
    <row r="932" spans="1:9" x14ac:dyDescent="0.25">
      <c r="A932" t="s">
        <v>1939</v>
      </c>
      <c r="B932" t="s">
        <v>1011</v>
      </c>
      <c r="C932">
        <v>78</v>
      </c>
      <c r="D932" s="30">
        <v>10702</v>
      </c>
      <c r="E932" t="s">
        <v>1943</v>
      </c>
      <c r="F932">
        <v>45</v>
      </c>
      <c r="G932" t="s">
        <v>1013</v>
      </c>
      <c r="H932" t="s">
        <v>1014</v>
      </c>
      <c r="I932" t="s">
        <v>1017</v>
      </c>
    </row>
    <row r="933" spans="1:9" x14ac:dyDescent="0.25">
      <c r="A933" t="s">
        <v>1939</v>
      </c>
      <c r="B933" t="s">
        <v>1011</v>
      </c>
      <c r="C933">
        <v>78</v>
      </c>
      <c r="D933" s="30">
        <v>10703</v>
      </c>
      <c r="E933" t="s">
        <v>1944</v>
      </c>
      <c r="F933">
        <v>45</v>
      </c>
      <c r="G933" t="s">
        <v>1013</v>
      </c>
      <c r="H933" t="s">
        <v>1014</v>
      </c>
      <c r="I933" t="s">
        <v>1017</v>
      </c>
    </row>
    <row r="934" spans="1:9" x14ac:dyDescent="0.25">
      <c r="A934" t="s">
        <v>1939</v>
      </c>
      <c r="B934" t="s">
        <v>1011</v>
      </c>
      <c r="C934">
        <v>78</v>
      </c>
      <c r="D934" s="30">
        <v>10704</v>
      </c>
      <c r="E934" t="s">
        <v>1945</v>
      </c>
      <c r="F934">
        <v>45</v>
      </c>
      <c r="G934" t="s">
        <v>1013</v>
      </c>
      <c r="H934" t="s">
        <v>1014</v>
      </c>
      <c r="I934" t="s">
        <v>1017</v>
      </c>
    </row>
    <row r="935" spans="1:9" x14ac:dyDescent="0.25">
      <c r="A935" t="s">
        <v>1939</v>
      </c>
      <c r="B935" t="s">
        <v>1011</v>
      </c>
      <c r="C935">
        <v>78</v>
      </c>
      <c r="D935" s="30">
        <v>10705</v>
      </c>
      <c r="E935" t="s">
        <v>1946</v>
      </c>
      <c r="F935">
        <v>45</v>
      </c>
      <c r="G935" t="s">
        <v>1013</v>
      </c>
      <c r="H935" t="s">
        <v>1014</v>
      </c>
      <c r="I935" t="s">
        <v>1017</v>
      </c>
    </row>
    <row r="936" spans="1:9" x14ac:dyDescent="0.25">
      <c r="A936" t="s">
        <v>1939</v>
      </c>
      <c r="B936" t="s">
        <v>1011</v>
      </c>
      <c r="C936">
        <v>78</v>
      </c>
      <c r="D936" s="30">
        <v>10706</v>
      </c>
      <c r="E936" t="s">
        <v>1947</v>
      </c>
      <c r="F936">
        <v>45</v>
      </c>
      <c r="G936" t="s">
        <v>1013</v>
      </c>
      <c r="H936" t="s">
        <v>1014</v>
      </c>
      <c r="I936" t="s">
        <v>1017</v>
      </c>
    </row>
    <row r="937" spans="1:9" x14ac:dyDescent="0.25">
      <c r="A937" t="s">
        <v>1939</v>
      </c>
      <c r="B937" t="s">
        <v>1011</v>
      </c>
      <c r="C937">
        <v>78</v>
      </c>
      <c r="D937" s="30">
        <v>10707</v>
      </c>
      <c r="E937" t="s">
        <v>1948</v>
      </c>
      <c r="F937">
        <v>45</v>
      </c>
      <c r="G937" t="s">
        <v>1013</v>
      </c>
      <c r="H937" t="s">
        <v>1014</v>
      </c>
      <c r="I937" t="s">
        <v>1017</v>
      </c>
    </row>
    <row r="938" spans="1:9" x14ac:dyDescent="0.25">
      <c r="A938" t="s">
        <v>1939</v>
      </c>
      <c r="B938" t="s">
        <v>1011</v>
      </c>
      <c r="C938">
        <v>78</v>
      </c>
      <c r="D938" s="30">
        <v>10708</v>
      </c>
      <c r="E938" t="s">
        <v>1949</v>
      </c>
      <c r="F938">
        <v>45</v>
      </c>
      <c r="G938" t="s">
        <v>1013</v>
      </c>
      <c r="H938" t="s">
        <v>1014</v>
      </c>
      <c r="I938" t="s">
        <v>1017</v>
      </c>
    </row>
    <row r="939" spans="1:9" x14ac:dyDescent="0.25">
      <c r="A939" t="s">
        <v>1939</v>
      </c>
      <c r="B939" t="s">
        <v>1011</v>
      </c>
      <c r="C939">
        <v>78</v>
      </c>
      <c r="D939" s="30">
        <v>11076</v>
      </c>
      <c r="E939" t="s">
        <v>1950</v>
      </c>
      <c r="F939">
        <v>45</v>
      </c>
      <c r="G939" t="s">
        <v>1013</v>
      </c>
      <c r="H939" t="s">
        <v>1014</v>
      </c>
      <c r="I939" t="s">
        <v>1335</v>
      </c>
    </row>
    <row r="940" spans="1:9" x14ac:dyDescent="0.25">
      <c r="A940" t="s">
        <v>1939</v>
      </c>
      <c r="B940" t="s">
        <v>1011</v>
      </c>
      <c r="C940">
        <v>78</v>
      </c>
      <c r="D940" s="30">
        <v>15145</v>
      </c>
      <c r="E940" t="s">
        <v>1951</v>
      </c>
      <c r="F940">
        <v>45</v>
      </c>
      <c r="G940" t="s">
        <v>1013</v>
      </c>
      <c r="H940" t="s">
        <v>1014</v>
      </c>
      <c r="I940" t="s">
        <v>1017</v>
      </c>
    </row>
    <row r="941" spans="1:9" x14ac:dyDescent="0.25">
      <c r="A941" t="s">
        <v>1939</v>
      </c>
      <c r="B941" t="s">
        <v>1011</v>
      </c>
      <c r="C941">
        <v>78</v>
      </c>
      <c r="D941" s="30">
        <v>20161</v>
      </c>
      <c r="E941" t="s">
        <v>1952</v>
      </c>
      <c r="F941">
        <v>45</v>
      </c>
      <c r="G941" t="s">
        <v>1013</v>
      </c>
      <c r="H941" t="s">
        <v>1014</v>
      </c>
      <c r="I941" t="s">
        <v>1017</v>
      </c>
    </row>
    <row r="942" spans="1:9" x14ac:dyDescent="0.25">
      <c r="A942" t="s">
        <v>1939</v>
      </c>
      <c r="B942" t="s">
        <v>1011</v>
      </c>
      <c r="C942">
        <v>78</v>
      </c>
      <c r="D942" s="30">
        <v>20162</v>
      </c>
      <c r="E942" t="s">
        <v>1953</v>
      </c>
      <c r="F942">
        <v>45</v>
      </c>
      <c r="G942" t="s">
        <v>1013</v>
      </c>
      <c r="H942" t="s">
        <v>1014</v>
      </c>
      <c r="I942" t="s">
        <v>1017</v>
      </c>
    </row>
    <row r="943" spans="1:9" x14ac:dyDescent="0.25">
      <c r="A943" t="s">
        <v>1939</v>
      </c>
      <c r="B943" t="s">
        <v>1011</v>
      </c>
      <c r="C943">
        <v>78</v>
      </c>
      <c r="D943" s="30">
        <v>20355</v>
      </c>
      <c r="E943" t="s">
        <v>1954</v>
      </c>
      <c r="F943">
        <v>45</v>
      </c>
      <c r="G943" t="s">
        <v>1013</v>
      </c>
      <c r="H943" t="s">
        <v>1014</v>
      </c>
      <c r="I943" t="s">
        <v>1017</v>
      </c>
    </row>
    <row r="944" spans="1:9" x14ac:dyDescent="0.25">
      <c r="A944" t="s">
        <v>1939</v>
      </c>
      <c r="B944" t="s">
        <v>1011</v>
      </c>
      <c r="C944">
        <v>78</v>
      </c>
      <c r="D944" s="30">
        <v>21040</v>
      </c>
      <c r="E944" t="s">
        <v>1955</v>
      </c>
      <c r="F944">
        <v>45</v>
      </c>
      <c r="G944" t="s">
        <v>1013</v>
      </c>
      <c r="H944" t="s">
        <v>1014</v>
      </c>
      <c r="I944" t="s">
        <v>1017</v>
      </c>
    </row>
    <row r="945" spans="1:9" x14ac:dyDescent="0.25">
      <c r="A945" t="s">
        <v>1939</v>
      </c>
      <c r="B945" t="s">
        <v>1011</v>
      </c>
      <c r="C945">
        <v>78</v>
      </c>
      <c r="D945" s="30">
        <v>21041</v>
      </c>
      <c r="E945" t="s">
        <v>1956</v>
      </c>
      <c r="F945">
        <v>45</v>
      </c>
      <c r="G945" t="s">
        <v>1013</v>
      </c>
      <c r="H945" t="s">
        <v>1014</v>
      </c>
      <c r="I945" t="s">
        <v>1017</v>
      </c>
    </row>
    <row r="946" spans="1:9" x14ac:dyDescent="0.25">
      <c r="A946" t="s">
        <v>1939</v>
      </c>
      <c r="B946" t="s">
        <v>1011</v>
      </c>
      <c r="C946">
        <v>78</v>
      </c>
      <c r="D946" s="30">
        <v>21210</v>
      </c>
      <c r="E946" t="s">
        <v>1957</v>
      </c>
      <c r="F946">
        <v>45</v>
      </c>
      <c r="G946" t="s">
        <v>1013</v>
      </c>
      <c r="H946" t="s">
        <v>1014</v>
      </c>
      <c r="I946" t="s">
        <v>1017</v>
      </c>
    </row>
    <row r="947" spans="1:9" x14ac:dyDescent="0.25">
      <c r="A947" t="s">
        <v>1939</v>
      </c>
      <c r="B947" t="s">
        <v>1011</v>
      </c>
      <c r="C947">
        <v>78</v>
      </c>
      <c r="D947" s="30">
        <v>21560</v>
      </c>
      <c r="E947" t="s">
        <v>1958</v>
      </c>
      <c r="F947">
        <v>45</v>
      </c>
      <c r="G947" t="s">
        <v>1013</v>
      </c>
      <c r="H947" t="s">
        <v>1014</v>
      </c>
      <c r="I947" t="s">
        <v>1017</v>
      </c>
    </row>
    <row r="948" spans="1:9" x14ac:dyDescent="0.25">
      <c r="A948" t="s">
        <v>1939</v>
      </c>
      <c r="B948" t="s">
        <v>1011</v>
      </c>
      <c r="C948">
        <v>78</v>
      </c>
      <c r="D948" s="30">
        <v>22055</v>
      </c>
      <c r="E948" t="s">
        <v>1959</v>
      </c>
      <c r="F948">
        <v>45</v>
      </c>
      <c r="G948" t="s">
        <v>1013</v>
      </c>
      <c r="H948" t="s">
        <v>1014</v>
      </c>
      <c r="I948" t="s">
        <v>1017</v>
      </c>
    </row>
    <row r="949" spans="1:9" x14ac:dyDescent="0.25">
      <c r="A949" t="s">
        <v>1939</v>
      </c>
      <c r="B949" t="s">
        <v>1011</v>
      </c>
      <c r="C949">
        <v>78</v>
      </c>
      <c r="D949" s="30">
        <v>22056</v>
      </c>
      <c r="E949" t="s">
        <v>1960</v>
      </c>
      <c r="F949">
        <v>45</v>
      </c>
      <c r="G949" t="s">
        <v>1013</v>
      </c>
      <c r="H949" t="s">
        <v>1014</v>
      </c>
      <c r="I949" t="s">
        <v>1017</v>
      </c>
    </row>
    <row r="950" spans="1:9" x14ac:dyDescent="0.25">
      <c r="A950" t="s">
        <v>1939</v>
      </c>
      <c r="B950" t="s">
        <v>1011</v>
      </c>
      <c r="C950">
        <v>78</v>
      </c>
      <c r="D950" s="30">
        <v>22057</v>
      </c>
      <c r="E950" t="s">
        <v>1961</v>
      </c>
      <c r="F950">
        <v>45</v>
      </c>
      <c r="G950" t="s">
        <v>1013</v>
      </c>
      <c r="H950" t="s">
        <v>1014</v>
      </c>
      <c r="I950" t="s">
        <v>1017</v>
      </c>
    </row>
    <row r="951" spans="1:9" x14ac:dyDescent="0.25">
      <c r="A951" t="s">
        <v>1939</v>
      </c>
      <c r="B951" t="s">
        <v>1011</v>
      </c>
      <c r="C951">
        <v>78</v>
      </c>
      <c r="D951" s="30">
        <v>22058</v>
      </c>
      <c r="E951" t="s">
        <v>1962</v>
      </c>
      <c r="F951">
        <v>45</v>
      </c>
      <c r="G951" t="s">
        <v>1013</v>
      </c>
      <c r="H951" t="s">
        <v>1014</v>
      </c>
      <c r="I951" t="s">
        <v>1017</v>
      </c>
    </row>
    <row r="952" spans="1:9" x14ac:dyDescent="0.25">
      <c r="A952" t="s">
        <v>1939</v>
      </c>
      <c r="B952" t="s">
        <v>1011</v>
      </c>
      <c r="C952">
        <v>78</v>
      </c>
      <c r="D952" s="30">
        <v>22059</v>
      </c>
      <c r="E952" t="s">
        <v>1963</v>
      </c>
      <c r="F952">
        <v>45</v>
      </c>
      <c r="G952" t="s">
        <v>1013</v>
      </c>
      <c r="H952" t="s">
        <v>1014</v>
      </c>
      <c r="I952" t="s">
        <v>1017</v>
      </c>
    </row>
    <row r="953" spans="1:9" x14ac:dyDescent="0.25">
      <c r="A953" t="s">
        <v>1939</v>
      </c>
      <c r="B953" t="s">
        <v>1011</v>
      </c>
      <c r="C953">
        <v>78</v>
      </c>
      <c r="D953" s="30">
        <v>22060</v>
      </c>
      <c r="E953" t="s">
        <v>1964</v>
      </c>
      <c r="F953">
        <v>45</v>
      </c>
      <c r="G953" t="s">
        <v>1013</v>
      </c>
      <c r="H953" t="s">
        <v>1014</v>
      </c>
      <c r="I953" t="s">
        <v>1017</v>
      </c>
    </row>
    <row r="954" spans="1:9" x14ac:dyDescent="0.25">
      <c r="A954" t="s">
        <v>1939</v>
      </c>
      <c r="B954" t="s">
        <v>1011</v>
      </c>
      <c r="C954">
        <v>78</v>
      </c>
      <c r="D954" s="30">
        <v>22061</v>
      </c>
      <c r="E954" t="s">
        <v>1965</v>
      </c>
      <c r="F954">
        <v>45</v>
      </c>
      <c r="G954" t="s">
        <v>1013</v>
      </c>
      <c r="H954" t="s">
        <v>1014</v>
      </c>
      <c r="I954" t="s">
        <v>1017</v>
      </c>
    </row>
    <row r="955" spans="1:9" x14ac:dyDescent="0.25">
      <c r="A955" t="s">
        <v>1939</v>
      </c>
      <c r="B955" t="s">
        <v>1011</v>
      </c>
      <c r="C955">
        <v>78</v>
      </c>
      <c r="D955" s="30">
        <v>22062</v>
      </c>
      <c r="E955" t="s">
        <v>1966</v>
      </c>
      <c r="F955">
        <v>45</v>
      </c>
      <c r="G955" t="s">
        <v>1013</v>
      </c>
      <c r="H955" t="s">
        <v>1014</v>
      </c>
      <c r="I955" t="s">
        <v>1017</v>
      </c>
    </row>
    <row r="956" spans="1:9" x14ac:dyDescent="0.25">
      <c r="A956" t="s">
        <v>1939</v>
      </c>
      <c r="B956" t="s">
        <v>1011</v>
      </c>
      <c r="C956">
        <v>78</v>
      </c>
      <c r="D956" s="30">
        <v>22063</v>
      </c>
      <c r="E956" t="s">
        <v>1967</v>
      </c>
      <c r="F956">
        <v>45</v>
      </c>
      <c r="G956" t="s">
        <v>1013</v>
      </c>
      <c r="H956" t="s">
        <v>1014</v>
      </c>
      <c r="I956" t="s">
        <v>1017</v>
      </c>
    </row>
    <row r="957" spans="1:9" x14ac:dyDescent="0.25">
      <c r="A957" t="s">
        <v>1939</v>
      </c>
      <c r="B957" t="s">
        <v>1011</v>
      </c>
      <c r="C957">
        <v>78</v>
      </c>
      <c r="D957" s="30">
        <v>22064</v>
      </c>
      <c r="E957" t="s">
        <v>1968</v>
      </c>
      <c r="F957">
        <v>45</v>
      </c>
      <c r="G957" t="s">
        <v>1013</v>
      </c>
      <c r="H957" t="s">
        <v>1014</v>
      </c>
      <c r="I957" t="s">
        <v>1017</v>
      </c>
    </row>
    <row r="958" spans="1:9" x14ac:dyDescent="0.25">
      <c r="A958" t="s">
        <v>1939</v>
      </c>
      <c r="B958" t="s">
        <v>1011</v>
      </c>
      <c r="C958">
        <v>78</v>
      </c>
      <c r="D958" s="30">
        <v>22065</v>
      </c>
      <c r="E958" t="s">
        <v>1969</v>
      </c>
      <c r="F958">
        <v>45</v>
      </c>
      <c r="G958" t="s">
        <v>1013</v>
      </c>
      <c r="H958" t="s">
        <v>1014</v>
      </c>
      <c r="I958" t="s">
        <v>1017</v>
      </c>
    </row>
    <row r="959" spans="1:9" x14ac:dyDescent="0.25">
      <c r="A959" t="s">
        <v>1939</v>
      </c>
      <c r="B959" t="s">
        <v>1011</v>
      </c>
      <c r="C959">
        <v>78</v>
      </c>
      <c r="D959" s="30">
        <v>22066</v>
      </c>
      <c r="E959" t="s">
        <v>1970</v>
      </c>
      <c r="F959">
        <v>45</v>
      </c>
      <c r="G959" t="s">
        <v>1013</v>
      </c>
      <c r="H959" t="s">
        <v>1014</v>
      </c>
      <c r="I959" t="s">
        <v>1017</v>
      </c>
    </row>
    <row r="960" spans="1:9" x14ac:dyDescent="0.25">
      <c r="A960" t="s">
        <v>1939</v>
      </c>
      <c r="B960" t="s">
        <v>1011</v>
      </c>
      <c r="C960">
        <v>78</v>
      </c>
      <c r="D960" s="30">
        <v>22067</v>
      </c>
      <c r="E960" t="s">
        <v>1971</v>
      </c>
      <c r="F960">
        <v>45</v>
      </c>
      <c r="G960" t="s">
        <v>1013</v>
      </c>
      <c r="H960" t="s">
        <v>1014</v>
      </c>
      <c r="I960" t="s">
        <v>1017</v>
      </c>
    </row>
    <row r="961" spans="1:9" x14ac:dyDescent="0.25">
      <c r="A961" t="s">
        <v>1939</v>
      </c>
      <c r="B961" t="s">
        <v>1011</v>
      </c>
      <c r="C961">
        <v>78</v>
      </c>
      <c r="D961" s="30">
        <v>22068</v>
      </c>
      <c r="E961" t="s">
        <v>1972</v>
      </c>
      <c r="F961">
        <v>45</v>
      </c>
      <c r="G961" t="s">
        <v>1013</v>
      </c>
      <c r="H961" t="s">
        <v>1014</v>
      </c>
      <c r="I961" t="s">
        <v>1017</v>
      </c>
    </row>
    <row r="962" spans="1:9" x14ac:dyDescent="0.25">
      <c r="A962" t="s">
        <v>1939</v>
      </c>
      <c r="B962" t="s">
        <v>1011</v>
      </c>
      <c r="C962">
        <v>78</v>
      </c>
      <c r="D962" s="30">
        <v>22069</v>
      </c>
      <c r="E962" t="s">
        <v>1973</v>
      </c>
      <c r="F962">
        <v>45</v>
      </c>
      <c r="G962" t="s">
        <v>1013</v>
      </c>
      <c r="H962" t="s">
        <v>1014</v>
      </c>
      <c r="I962" t="s">
        <v>1017</v>
      </c>
    </row>
    <row r="963" spans="1:9" x14ac:dyDescent="0.25">
      <c r="A963" t="s">
        <v>1939</v>
      </c>
      <c r="B963" t="s">
        <v>1011</v>
      </c>
      <c r="C963">
        <v>78</v>
      </c>
      <c r="D963" s="30">
        <v>22070</v>
      </c>
      <c r="E963" t="s">
        <v>1974</v>
      </c>
      <c r="F963">
        <v>45</v>
      </c>
      <c r="G963" t="s">
        <v>1013</v>
      </c>
      <c r="H963" t="s">
        <v>1014</v>
      </c>
      <c r="I963" t="s">
        <v>1017</v>
      </c>
    </row>
    <row r="964" spans="1:9" x14ac:dyDescent="0.25">
      <c r="A964" t="s">
        <v>1939</v>
      </c>
      <c r="B964" t="s">
        <v>1011</v>
      </c>
      <c r="C964">
        <v>78</v>
      </c>
      <c r="D964" s="30">
        <v>22071</v>
      </c>
      <c r="E964" t="s">
        <v>1975</v>
      </c>
      <c r="F964">
        <v>45</v>
      </c>
      <c r="G964" t="s">
        <v>1013</v>
      </c>
      <c r="H964" t="s">
        <v>1014</v>
      </c>
      <c r="I964" t="s">
        <v>1017</v>
      </c>
    </row>
    <row r="965" spans="1:9" x14ac:dyDescent="0.25">
      <c r="A965" t="s">
        <v>1939</v>
      </c>
      <c r="B965" t="s">
        <v>1011</v>
      </c>
      <c r="C965">
        <v>78</v>
      </c>
      <c r="D965" s="30">
        <v>22072</v>
      </c>
      <c r="E965" t="s">
        <v>1976</v>
      </c>
      <c r="F965">
        <v>45</v>
      </c>
      <c r="G965" t="s">
        <v>1013</v>
      </c>
      <c r="H965" t="s">
        <v>1014</v>
      </c>
      <c r="I965" t="s">
        <v>1017</v>
      </c>
    </row>
    <row r="966" spans="1:9" x14ac:dyDescent="0.25">
      <c r="A966" t="s">
        <v>1939</v>
      </c>
      <c r="B966" t="s">
        <v>1011</v>
      </c>
      <c r="C966">
        <v>78</v>
      </c>
      <c r="D966" s="30">
        <v>22073</v>
      </c>
      <c r="E966" t="s">
        <v>1977</v>
      </c>
      <c r="F966">
        <v>45</v>
      </c>
      <c r="G966" t="s">
        <v>1013</v>
      </c>
      <c r="H966" t="s">
        <v>1014</v>
      </c>
      <c r="I966" t="s">
        <v>1017</v>
      </c>
    </row>
    <row r="967" spans="1:9" x14ac:dyDescent="0.25">
      <c r="A967" t="s">
        <v>1939</v>
      </c>
      <c r="B967" t="s">
        <v>1011</v>
      </c>
      <c r="C967">
        <v>78</v>
      </c>
      <c r="D967" s="30">
        <v>22074</v>
      </c>
      <c r="E967" t="s">
        <v>1978</v>
      </c>
      <c r="F967">
        <v>45</v>
      </c>
      <c r="G967" t="s">
        <v>1013</v>
      </c>
      <c r="H967" t="s">
        <v>1014</v>
      </c>
      <c r="I967" t="s">
        <v>1017</v>
      </c>
    </row>
    <row r="968" spans="1:9" x14ac:dyDescent="0.25">
      <c r="A968" t="s">
        <v>1939</v>
      </c>
      <c r="B968" t="s">
        <v>1011</v>
      </c>
      <c r="C968">
        <v>78</v>
      </c>
      <c r="D968" s="30">
        <v>22075</v>
      </c>
      <c r="E968" t="s">
        <v>1979</v>
      </c>
      <c r="F968">
        <v>45</v>
      </c>
      <c r="G968" t="s">
        <v>1013</v>
      </c>
      <c r="H968" t="s">
        <v>1014</v>
      </c>
      <c r="I968" t="s">
        <v>1017</v>
      </c>
    </row>
    <row r="969" spans="1:9" x14ac:dyDescent="0.25">
      <c r="A969" t="s">
        <v>1939</v>
      </c>
      <c r="B969" t="s">
        <v>1011</v>
      </c>
      <c r="C969">
        <v>78</v>
      </c>
      <c r="D969" s="30">
        <v>22076</v>
      </c>
      <c r="E969" t="s">
        <v>1980</v>
      </c>
      <c r="F969">
        <v>45</v>
      </c>
      <c r="G969" t="s">
        <v>1013</v>
      </c>
      <c r="H969" t="s">
        <v>1014</v>
      </c>
      <c r="I969" t="s">
        <v>1017</v>
      </c>
    </row>
    <row r="970" spans="1:9" x14ac:dyDescent="0.25">
      <c r="A970" t="s">
        <v>1939</v>
      </c>
      <c r="B970" t="s">
        <v>1011</v>
      </c>
      <c r="C970">
        <v>78</v>
      </c>
      <c r="D970" s="30">
        <v>22077</v>
      </c>
      <c r="E970" t="s">
        <v>1981</v>
      </c>
      <c r="F970">
        <v>45</v>
      </c>
      <c r="G970" t="s">
        <v>1013</v>
      </c>
      <c r="H970" t="s">
        <v>1014</v>
      </c>
      <c r="I970" t="s">
        <v>1017</v>
      </c>
    </row>
    <row r="971" spans="1:9" x14ac:dyDescent="0.25">
      <c r="A971" t="s">
        <v>1939</v>
      </c>
      <c r="B971" t="s">
        <v>1011</v>
      </c>
      <c r="C971">
        <v>78</v>
      </c>
      <c r="D971" s="30">
        <v>22078</v>
      </c>
      <c r="E971" t="s">
        <v>1982</v>
      </c>
      <c r="F971">
        <v>45</v>
      </c>
      <c r="G971" t="s">
        <v>1013</v>
      </c>
      <c r="H971" t="s">
        <v>1014</v>
      </c>
      <c r="I971" t="s">
        <v>1017</v>
      </c>
    </row>
    <row r="972" spans="1:9" x14ac:dyDescent="0.25">
      <c r="A972" t="s">
        <v>1939</v>
      </c>
      <c r="B972" t="s">
        <v>1011</v>
      </c>
      <c r="C972">
        <v>78</v>
      </c>
      <c r="D972" s="30">
        <v>22079</v>
      </c>
      <c r="E972" t="s">
        <v>1983</v>
      </c>
      <c r="F972">
        <v>45</v>
      </c>
      <c r="G972" t="s">
        <v>1013</v>
      </c>
      <c r="H972" t="s">
        <v>1014</v>
      </c>
      <c r="I972" t="s">
        <v>1017</v>
      </c>
    </row>
    <row r="973" spans="1:9" x14ac:dyDescent="0.25">
      <c r="A973" t="s">
        <v>1939</v>
      </c>
      <c r="B973" t="s">
        <v>1011</v>
      </c>
      <c r="C973">
        <v>78</v>
      </c>
      <c r="D973" s="30">
        <v>22080</v>
      </c>
      <c r="E973" t="s">
        <v>1984</v>
      </c>
      <c r="F973">
        <v>45</v>
      </c>
      <c r="G973" t="s">
        <v>1013</v>
      </c>
      <c r="H973" t="s">
        <v>1014</v>
      </c>
      <c r="I973" t="s">
        <v>1017</v>
      </c>
    </row>
    <row r="974" spans="1:9" x14ac:dyDescent="0.25">
      <c r="A974" t="s">
        <v>1939</v>
      </c>
      <c r="B974" t="s">
        <v>1011</v>
      </c>
      <c r="C974">
        <v>78</v>
      </c>
      <c r="D974" s="30">
        <v>22081</v>
      </c>
      <c r="E974" t="s">
        <v>1985</v>
      </c>
      <c r="F974">
        <v>45</v>
      </c>
      <c r="G974" t="s">
        <v>1013</v>
      </c>
      <c r="H974" t="s">
        <v>1014</v>
      </c>
      <c r="I974" t="s">
        <v>1017</v>
      </c>
    </row>
    <row r="975" spans="1:9" x14ac:dyDescent="0.25">
      <c r="A975" t="s">
        <v>1939</v>
      </c>
      <c r="B975" t="s">
        <v>1011</v>
      </c>
      <c r="C975">
        <v>78</v>
      </c>
      <c r="D975" s="30">
        <v>22082</v>
      </c>
      <c r="E975" t="s">
        <v>1986</v>
      </c>
      <c r="F975">
        <v>45</v>
      </c>
      <c r="G975" t="s">
        <v>1013</v>
      </c>
      <c r="H975" t="s">
        <v>1014</v>
      </c>
      <c r="I975" t="s">
        <v>1017</v>
      </c>
    </row>
    <row r="976" spans="1:9" x14ac:dyDescent="0.25">
      <c r="A976" t="s">
        <v>1939</v>
      </c>
      <c r="B976" t="s">
        <v>1011</v>
      </c>
      <c r="C976">
        <v>78</v>
      </c>
      <c r="D976" s="30">
        <v>22083</v>
      </c>
      <c r="E976" t="s">
        <v>1987</v>
      </c>
      <c r="F976">
        <v>45</v>
      </c>
      <c r="G976" t="s">
        <v>1013</v>
      </c>
      <c r="H976" t="s">
        <v>1014</v>
      </c>
      <c r="I976" t="s">
        <v>1017</v>
      </c>
    </row>
    <row r="977" spans="1:9" x14ac:dyDescent="0.25">
      <c r="A977" t="s">
        <v>1939</v>
      </c>
      <c r="B977" t="s">
        <v>1011</v>
      </c>
      <c r="C977">
        <v>78</v>
      </c>
      <c r="D977" s="30">
        <v>22084</v>
      </c>
      <c r="E977" t="s">
        <v>1988</v>
      </c>
      <c r="F977">
        <v>45</v>
      </c>
      <c r="G977" t="s">
        <v>1013</v>
      </c>
      <c r="H977" t="s">
        <v>1014</v>
      </c>
      <c r="I977" t="s">
        <v>1017</v>
      </c>
    </row>
    <row r="978" spans="1:9" x14ac:dyDescent="0.25">
      <c r="A978" t="s">
        <v>1939</v>
      </c>
      <c r="B978" t="s">
        <v>1011</v>
      </c>
      <c r="C978">
        <v>78</v>
      </c>
      <c r="D978" s="30">
        <v>22085</v>
      </c>
      <c r="E978" t="s">
        <v>1989</v>
      </c>
      <c r="F978">
        <v>45</v>
      </c>
      <c r="G978" t="s">
        <v>1013</v>
      </c>
      <c r="H978" t="s">
        <v>1014</v>
      </c>
      <c r="I978" t="s">
        <v>1017</v>
      </c>
    </row>
    <row r="979" spans="1:9" x14ac:dyDescent="0.25">
      <c r="A979" t="s">
        <v>1939</v>
      </c>
      <c r="B979" t="s">
        <v>1011</v>
      </c>
      <c r="C979">
        <v>78</v>
      </c>
      <c r="D979" s="30">
        <v>22086</v>
      </c>
      <c r="E979" t="s">
        <v>1990</v>
      </c>
      <c r="F979">
        <v>45</v>
      </c>
      <c r="G979" t="s">
        <v>1013</v>
      </c>
      <c r="H979" t="s">
        <v>1014</v>
      </c>
      <c r="I979" t="s">
        <v>1017</v>
      </c>
    </row>
    <row r="980" spans="1:9" x14ac:dyDescent="0.25">
      <c r="A980" t="s">
        <v>1939</v>
      </c>
      <c r="B980" t="s">
        <v>1011</v>
      </c>
      <c r="C980">
        <v>78</v>
      </c>
      <c r="D980" s="30">
        <v>22220</v>
      </c>
      <c r="E980" t="s">
        <v>1991</v>
      </c>
      <c r="F980">
        <v>45</v>
      </c>
      <c r="G980" t="s">
        <v>1013</v>
      </c>
      <c r="H980" t="s">
        <v>1014</v>
      </c>
      <c r="I980" t="s">
        <v>1017</v>
      </c>
    </row>
    <row r="981" spans="1:9" x14ac:dyDescent="0.25">
      <c r="A981" t="s">
        <v>1939</v>
      </c>
      <c r="B981" t="s">
        <v>1011</v>
      </c>
      <c r="C981">
        <v>78</v>
      </c>
      <c r="D981" s="30">
        <v>23020</v>
      </c>
      <c r="E981" t="s">
        <v>1992</v>
      </c>
      <c r="F981">
        <v>45</v>
      </c>
      <c r="G981" t="s">
        <v>1013</v>
      </c>
      <c r="H981" t="s">
        <v>1014</v>
      </c>
      <c r="I981" t="s">
        <v>1017</v>
      </c>
    </row>
    <row r="982" spans="1:9" x14ac:dyDescent="0.25">
      <c r="A982" t="s">
        <v>1939</v>
      </c>
      <c r="B982" t="s">
        <v>1011</v>
      </c>
      <c r="C982">
        <v>78</v>
      </c>
      <c r="D982" s="30">
        <v>23021</v>
      </c>
      <c r="E982" t="s">
        <v>1993</v>
      </c>
      <c r="F982">
        <v>45</v>
      </c>
      <c r="G982" t="s">
        <v>1013</v>
      </c>
      <c r="H982" t="s">
        <v>1014</v>
      </c>
      <c r="I982" t="s">
        <v>1017</v>
      </c>
    </row>
    <row r="983" spans="1:9" x14ac:dyDescent="0.25">
      <c r="A983" t="s">
        <v>1939</v>
      </c>
      <c r="B983" t="s">
        <v>1011</v>
      </c>
      <c r="C983">
        <v>78</v>
      </c>
      <c r="D983" s="30">
        <v>23022</v>
      </c>
      <c r="E983" t="s">
        <v>1994</v>
      </c>
      <c r="F983">
        <v>45</v>
      </c>
      <c r="G983" t="s">
        <v>1013</v>
      </c>
      <c r="H983" t="s">
        <v>1014</v>
      </c>
      <c r="I983" t="s">
        <v>1017</v>
      </c>
    </row>
    <row r="984" spans="1:9" x14ac:dyDescent="0.25">
      <c r="A984" t="s">
        <v>1939</v>
      </c>
      <c r="B984" t="s">
        <v>1011</v>
      </c>
      <c r="C984">
        <v>78</v>
      </c>
      <c r="D984" s="30">
        <v>23023</v>
      </c>
      <c r="E984" t="s">
        <v>1995</v>
      </c>
      <c r="F984">
        <v>45</v>
      </c>
      <c r="G984" t="s">
        <v>1013</v>
      </c>
      <c r="H984" t="s">
        <v>1014</v>
      </c>
      <c r="I984" t="s">
        <v>1017</v>
      </c>
    </row>
    <row r="985" spans="1:9" x14ac:dyDescent="0.25">
      <c r="A985" t="s">
        <v>1939</v>
      </c>
      <c r="B985" t="s">
        <v>1011</v>
      </c>
      <c r="C985">
        <v>78</v>
      </c>
      <c r="D985" s="30">
        <v>23400</v>
      </c>
      <c r="E985" t="s">
        <v>1996</v>
      </c>
      <c r="F985">
        <v>45</v>
      </c>
      <c r="G985" t="s">
        <v>1013</v>
      </c>
      <c r="H985" t="s">
        <v>1014</v>
      </c>
      <c r="I985" t="s">
        <v>1017</v>
      </c>
    </row>
    <row r="986" spans="1:9" x14ac:dyDescent="0.25">
      <c r="A986" t="s">
        <v>1939</v>
      </c>
      <c r="B986" t="s">
        <v>1011</v>
      </c>
      <c r="C986">
        <v>78</v>
      </c>
      <c r="D986" s="30">
        <v>23401</v>
      </c>
      <c r="E986" t="s">
        <v>1997</v>
      </c>
      <c r="F986">
        <v>45</v>
      </c>
      <c r="G986" t="s">
        <v>1013</v>
      </c>
      <c r="H986" t="s">
        <v>1014</v>
      </c>
      <c r="I986" t="s">
        <v>1017</v>
      </c>
    </row>
    <row r="987" spans="1:9" x14ac:dyDescent="0.25">
      <c r="A987" t="s">
        <v>1939</v>
      </c>
      <c r="B987" t="s">
        <v>1011</v>
      </c>
      <c r="C987">
        <v>78</v>
      </c>
      <c r="D987" s="30">
        <v>23730</v>
      </c>
      <c r="E987" t="s">
        <v>1998</v>
      </c>
      <c r="F987">
        <v>45</v>
      </c>
      <c r="G987" t="s">
        <v>1013</v>
      </c>
      <c r="H987" t="s">
        <v>1014</v>
      </c>
      <c r="I987" t="s">
        <v>1017</v>
      </c>
    </row>
    <row r="988" spans="1:9" x14ac:dyDescent="0.25">
      <c r="A988" t="s">
        <v>1939</v>
      </c>
      <c r="B988" t="s">
        <v>1011</v>
      </c>
      <c r="C988">
        <v>78</v>
      </c>
      <c r="D988" s="30">
        <v>23731</v>
      </c>
      <c r="E988" t="s">
        <v>1999</v>
      </c>
      <c r="F988">
        <v>45</v>
      </c>
      <c r="G988" t="s">
        <v>1013</v>
      </c>
      <c r="H988" t="s">
        <v>1014</v>
      </c>
      <c r="I988" t="s">
        <v>1017</v>
      </c>
    </row>
    <row r="989" spans="1:9" x14ac:dyDescent="0.25">
      <c r="A989" t="s">
        <v>1939</v>
      </c>
      <c r="B989" t="s">
        <v>1011</v>
      </c>
      <c r="C989">
        <v>78</v>
      </c>
      <c r="D989" s="30">
        <v>24370</v>
      </c>
      <c r="E989" t="s">
        <v>2000</v>
      </c>
      <c r="F989">
        <v>45</v>
      </c>
      <c r="G989" t="s">
        <v>1013</v>
      </c>
      <c r="H989" t="s">
        <v>1014</v>
      </c>
      <c r="I989" t="s">
        <v>1017</v>
      </c>
    </row>
    <row r="990" spans="1:9" x14ac:dyDescent="0.25">
      <c r="A990" t="s">
        <v>1939</v>
      </c>
      <c r="B990" t="s">
        <v>1011</v>
      </c>
      <c r="C990">
        <v>78</v>
      </c>
      <c r="D990" s="30">
        <v>24371</v>
      </c>
      <c r="E990" t="s">
        <v>2001</v>
      </c>
      <c r="F990">
        <v>45</v>
      </c>
      <c r="G990" t="s">
        <v>1013</v>
      </c>
      <c r="H990" t="s">
        <v>1014</v>
      </c>
      <c r="I990" t="s">
        <v>1017</v>
      </c>
    </row>
    <row r="991" spans="1:9" x14ac:dyDescent="0.25">
      <c r="A991" t="s">
        <v>1939</v>
      </c>
      <c r="B991" t="s">
        <v>1011</v>
      </c>
      <c r="C991">
        <v>78</v>
      </c>
      <c r="D991" s="30">
        <v>24372</v>
      </c>
      <c r="E991" t="s">
        <v>2002</v>
      </c>
      <c r="F991">
        <v>45</v>
      </c>
      <c r="G991" t="s">
        <v>1013</v>
      </c>
      <c r="H991" t="s">
        <v>1014</v>
      </c>
      <c r="I991" t="s">
        <v>1017</v>
      </c>
    </row>
    <row r="992" spans="1:9" x14ac:dyDescent="0.25">
      <c r="A992" t="s">
        <v>1939</v>
      </c>
      <c r="B992" t="s">
        <v>1011</v>
      </c>
      <c r="C992">
        <v>78</v>
      </c>
      <c r="D992" s="30">
        <v>24373</v>
      </c>
      <c r="E992" t="s">
        <v>2003</v>
      </c>
      <c r="F992">
        <v>45</v>
      </c>
      <c r="G992" t="s">
        <v>1013</v>
      </c>
      <c r="H992" t="s">
        <v>1014</v>
      </c>
      <c r="I992" t="s">
        <v>1017</v>
      </c>
    </row>
    <row r="993" spans="1:9" x14ac:dyDescent="0.25">
      <c r="A993" t="s">
        <v>1939</v>
      </c>
      <c r="B993" t="s">
        <v>1011</v>
      </c>
      <c r="C993">
        <v>78</v>
      </c>
      <c r="D993" s="30">
        <v>24374</v>
      </c>
      <c r="E993" t="s">
        <v>2004</v>
      </c>
      <c r="F993">
        <v>45</v>
      </c>
      <c r="G993" t="s">
        <v>1013</v>
      </c>
      <c r="H993" t="s">
        <v>1014</v>
      </c>
      <c r="I993" t="s">
        <v>1017</v>
      </c>
    </row>
    <row r="994" spans="1:9" x14ac:dyDescent="0.25">
      <c r="A994" t="s">
        <v>1939</v>
      </c>
      <c r="B994" t="s">
        <v>1011</v>
      </c>
      <c r="C994">
        <v>78</v>
      </c>
      <c r="D994" s="30">
        <v>24375</v>
      </c>
      <c r="E994" t="s">
        <v>2005</v>
      </c>
      <c r="F994">
        <v>45</v>
      </c>
      <c r="G994" t="s">
        <v>1013</v>
      </c>
      <c r="H994" t="s">
        <v>1014</v>
      </c>
      <c r="I994" t="s">
        <v>1017</v>
      </c>
    </row>
    <row r="995" spans="1:9" x14ac:dyDescent="0.25">
      <c r="A995" t="s">
        <v>1939</v>
      </c>
      <c r="B995" t="s">
        <v>1011</v>
      </c>
      <c r="C995">
        <v>78</v>
      </c>
      <c r="D995" s="30">
        <v>24376</v>
      </c>
      <c r="E995" t="s">
        <v>2006</v>
      </c>
      <c r="F995">
        <v>45</v>
      </c>
      <c r="G995" t="s">
        <v>1013</v>
      </c>
      <c r="H995" t="s">
        <v>1014</v>
      </c>
      <c r="I995" t="s">
        <v>1017</v>
      </c>
    </row>
    <row r="996" spans="1:9" x14ac:dyDescent="0.25">
      <c r="A996" t="s">
        <v>1939</v>
      </c>
      <c r="B996" t="s">
        <v>1011</v>
      </c>
      <c r="C996">
        <v>78</v>
      </c>
      <c r="D996" s="30">
        <v>24377</v>
      </c>
      <c r="E996" t="s">
        <v>2007</v>
      </c>
      <c r="F996">
        <v>45</v>
      </c>
      <c r="G996" t="s">
        <v>1013</v>
      </c>
      <c r="H996" t="s">
        <v>1014</v>
      </c>
      <c r="I996" t="s">
        <v>1017</v>
      </c>
    </row>
    <row r="997" spans="1:9" x14ac:dyDescent="0.25">
      <c r="A997" t="s">
        <v>596</v>
      </c>
      <c r="B997" t="s">
        <v>1011</v>
      </c>
      <c r="C997">
        <v>10</v>
      </c>
      <c r="D997" s="30">
        <v>10000</v>
      </c>
      <c r="E997" t="s">
        <v>1012</v>
      </c>
      <c r="F997">
        <v>60</v>
      </c>
      <c r="G997" t="s">
        <v>1013</v>
      </c>
      <c r="H997" t="s">
        <v>1014</v>
      </c>
      <c r="I997" t="s">
        <v>1015</v>
      </c>
    </row>
    <row r="998" spans="1:9" x14ac:dyDescent="0.25">
      <c r="A998" t="s">
        <v>596</v>
      </c>
      <c r="B998" t="s">
        <v>1011</v>
      </c>
      <c r="C998">
        <v>80</v>
      </c>
      <c r="D998" s="30">
        <v>10068</v>
      </c>
      <c r="E998" t="s">
        <v>2008</v>
      </c>
      <c r="F998">
        <v>60</v>
      </c>
      <c r="G998" t="s">
        <v>1013</v>
      </c>
      <c r="H998" t="s">
        <v>1014</v>
      </c>
      <c r="I998" t="s">
        <v>1017</v>
      </c>
    </row>
    <row r="999" spans="1:9" x14ac:dyDescent="0.25">
      <c r="A999" t="s">
        <v>596</v>
      </c>
      <c r="B999" t="s">
        <v>1011</v>
      </c>
      <c r="C999">
        <v>80</v>
      </c>
      <c r="D999" s="30">
        <v>10101</v>
      </c>
      <c r="E999" t="s">
        <v>2009</v>
      </c>
      <c r="F999">
        <v>60</v>
      </c>
      <c r="G999" t="s">
        <v>1013</v>
      </c>
      <c r="H999" t="s">
        <v>1014</v>
      </c>
      <c r="I999" t="s">
        <v>1017</v>
      </c>
    </row>
    <row r="1000" spans="1:9" x14ac:dyDescent="0.25">
      <c r="A1000" t="s">
        <v>596</v>
      </c>
      <c r="B1000" t="s">
        <v>1011</v>
      </c>
      <c r="C1000">
        <v>80</v>
      </c>
      <c r="D1000" s="30">
        <v>10433</v>
      </c>
      <c r="E1000" t="s">
        <v>2010</v>
      </c>
      <c r="F1000">
        <v>60</v>
      </c>
      <c r="G1000" t="s">
        <v>1013</v>
      </c>
      <c r="H1000" t="s">
        <v>1014</v>
      </c>
      <c r="I1000" t="s">
        <v>1017</v>
      </c>
    </row>
    <row r="1001" spans="1:9" x14ac:dyDescent="0.25">
      <c r="A1001" t="s">
        <v>596</v>
      </c>
      <c r="B1001" t="s">
        <v>1011</v>
      </c>
      <c r="C1001">
        <v>80</v>
      </c>
      <c r="D1001" s="30">
        <v>10434</v>
      </c>
      <c r="E1001" t="s">
        <v>2011</v>
      </c>
      <c r="F1001">
        <v>60</v>
      </c>
      <c r="G1001" t="s">
        <v>1013</v>
      </c>
      <c r="H1001" t="s">
        <v>1014</v>
      </c>
      <c r="I1001" t="s">
        <v>1017</v>
      </c>
    </row>
    <row r="1002" spans="1:9" x14ac:dyDescent="0.25">
      <c r="A1002" t="s">
        <v>596</v>
      </c>
      <c r="B1002" t="s">
        <v>1011</v>
      </c>
      <c r="C1002">
        <v>80</v>
      </c>
      <c r="D1002" s="30">
        <v>10435</v>
      </c>
      <c r="E1002" t="s">
        <v>2012</v>
      </c>
      <c r="F1002">
        <v>60</v>
      </c>
      <c r="G1002" t="s">
        <v>1013</v>
      </c>
      <c r="H1002" t="s">
        <v>1014</v>
      </c>
      <c r="I1002" t="s">
        <v>1017</v>
      </c>
    </row>
    <row r="1003" spans="1:9" x14ac:dyDescent="0.25">
      <c r="A1003" t="s">
        <v>596</v>
      </c>
      <c r="B1003" t="s">
        <v>1011</v>
      </c>
      <c r="C1003">
        <v>80</v>
      </c>
      <c r="D1003" s="30">
        <v>10436</v>
      </c>
      <c r="E1003" t="s">
        <v>2013</v>
      </c>
      <c r="F1003">
        <v>60</v>
      </c>
      <c r="G1003" t="s">
        <v>1013</v>
      </c>
      <c r="H1003" t="s">
        <v>1014</v>
      </c>
      <c r="I1003" t="s">
        <v>1017</v>
      </c>
    </row>
    <row r="1004" spans="1:9" x14ac:dyDescent="0.25">
      <c r="A1004" t="s">
        <v>596</v>
      </c>
      <c r="B1004" t="s">
        <v>1011</v>
      </c>
      <c r="C1004">
        <v>80</v>
      </c>
      <c r="D1004" s="30">
        <v>10437</v>
      </c>
      <c r="E1004" t="s">
        <v>2014</v>
      </c>
      <c r="F1004">
        <v>60</v>
      </c>
      <c r="G1004" t="s">
        <v>1013</v>
      </c>
      <c r="H1004" t="s">
        <v>1014</v>
      </c>
      <c r="I1004" t="s">
        <v>1017</v>
      </c>
    </row>
    <row r="1005" spans="1:9" x14ac:dyDescent="0.25">
      <c r="A1005" t="s">
        <v>596</v>
      </c>
      <c r="B1005" t="s">
        <v>1011</v>
      </c>
      <c r="C1005">
        <v>80</v>
      </c>
      <c r="D1005" s="30">
        <v>10438</v>
      </c>
      <c r="E1005" t="s">
        <v>2015</v>
      </c>
      <c r="F1005">
        <v>60</v>
      </c>
      <c r="G1005" t="s">
        <v>1013</v>
      </c>
      <c r="H1005" t="s">
        <v>1014</v>
      </c>
      <c r="I1005" t="s">
        <v>1017</v>
      </c>
    </row>
    <row r="1006" spans="1:9" x14ac:dyDescent="0.25">
      <c r="A1006" t="s">
        <v>596</v>
      </c>
      <c r="B1006" t="s">
        <v>1011</v>
      </c>
      <c r="C1006">
        <v>80</v>
      </c>
      <c r="D1006" s="30">
        <v>10439</v>
      </c>
      <c r="E1006" t="s">
        <v>2016</v>
      </c>
      <c r="F1006">
        <v>60</v>
      </c>
      <c r="G1006" t="s">
        <v>1013</v>
      </c>
      <c r="H1006" t="s">
        <v>1014</v>
      </c>
      <c r="I1006" t="s">
        <v>1017</v>
      </c>
    </row>
    <row r="1007" spans="1:9" x14ac:dyDescent="0.25">
      <c r="A1007" t="s">
        <v>596</v>
      </c>
      <c r="B1007" t="s">
        <v>1011</v>
      </c>
      <c r="C1007">
        <v>80</v>
      </c>
      <c r="D1007" s="30">
        <v>10440</v>
      </c>
      <c r="E1007" t="s">
        <v>2017</v>
      </c>
      <c r="F1007">
        <v>60</v>
      </c>
      <c r="G1007" t="s">
        <v>1013</v>
      </c>
      <c r="H1007" t="s">
        <v>1014</v>
      </c>
      <c r="I1007" t="s">
        <v>1017</v>
      </c>
    </row>
    <row r="1008" spans="1:9" x14ac:dyDescent="0.25">
      <c r="A1008" t="s">
        <v>596</v>
      </c>
      <c r="B1008" t="s">
        <v>1011</v>
      </c>
      <c r="C1008">
        <v>80</v>
      </c>
      <c r="D1008" s="30">
        <v>10441</v>
      </c>
      <c r="E1008" t="s">
        <v>2018</v>
      </c>
      <c r="F1008">
        <v>60</v>
      </c>
      <c r="G1008" t="s">
        <v>1013</v>
      </c>
      <c r="H1008" t="s">
        <v>1014</v>
      </c>
      <c r="I1008" t="s">
        <v>1017</v>
      </c>
    </row>
    <row r="1009" spans="1:9" x14ac:dyDescent="0.25">
      <c r="A1009" t="s">
        <v>596</v>
      </c>
      <c r="B1009" t="s">
        <v>1011</v>
      </c>
      <c r="C1009">
        <v>80</v>
      </c>
      <c r="D1009" s="30">
        <v>10442</v>
      </c>
      <c r="E1009" t="s">
        <v>2019</v>
      </c>
      <c r="F1009">
        <v>60</v>
      </c>
      <c r="G1009" t="s">
        <v>1013</v>
      </c>
      <c r="H1009" t="s">
        <v>1014</v>
      </c>
      <c r="I1009" t="s">
        <v>1017</v>
      </c>
    </row>
    <row r="1010" spans="1:9" x14ac:dyDescent="0.25">
      <c r="A1010" t="s">
        <v>596</v>
      </c>
      <c r="B1010" t="s">
        <v>1011</v>
      </c>
      <c r="C1010">
        <v>80</v>
      </c>
      <c r="D1010" s="30">
        <v>10443</v>
      </c>
      <c r="E1010" t="s">
        <v>2020</v>
      </c>
      <c r="F1010">
        <v>60</v>
      </c>
      <c r="G1010" t="s">
        <v>1013</v>
      </c>
      <c r="H1010" t="s">
        <v>1014</v>
      </c>
      <c r="I1010" t="s">
        <v>1017</v>
      </c>
    </row>
    <row r="1011" spans="1:9" x14ac:dyDescent="0.25">
      <c r="A1011" t="s">
        <v>596</v>
      </c>
      <c r="B1011" t="s">
        <v>1011</v>
      </c>
      <c r="C1011">
        <v>80</v>
      </c>
      <c r="D1011" s="30">
        <v>10444</v>
      </c>
      <c r="E1011" t="s">
        <v>2021</v>
      </c>
      <c r="F1011">
        <v>60</v>
      </c>
      <c r="G1011" t="s">
        <v>1013</v>
      </c>
      <c r="H1011" t="s">
        <v>1014</v>
      </c>
      <c r="I1011" t="s">
        <v>1017</v>
      </c>
    </row>
    <row r="1012" spans="1:9" x14ac:dyDescent="0.25">
      <c r="A1012" t="s">
        <v>596</v>
      </c>
      <c r="B1012" t="s">
        <v>1011</v>
      </c>
      <c r="C1012">
        <v>80</v>
      </c>
      <c r="D1012" s="30">
        <v>10445</v>
      </c>
      <c r="E1012" t="s">
        <v>2022</v>
      </c>
      <c r="F1012">
        <v>60</v>
      </c>
      <c r="G1012" t="s">
        <v>1013</v>
      </c>
      <c r="H1012" t="s">
        <v>1014</v>
      </c>
      <c r="I1012" t="s">
        <v>1017</v>
      </c>
    </row>
    <row r="1013" spans="1:9" x14ac:dyDescent="0.25">
      <c r="A1013" t="s">
        <v>596</v>
      </c>
      <c r="B1013" t="s">
        <v>1011</v>
      </c>
      <c r="C1013">
        <v>80</v>
      </c>
      <c r="D1013" s="30">
        <v>10446</v>
      </c>
      <c r="E1013" t="s">
        <v>2023</v>
      </c>
      <c r="F1013">
        <v>60</v>
      </c>
      <c r="G1013" t="s">
        <v>1013</v>
      </c>
      <c r="H1013" t="s">
        <v>1014</v>
      </c>
      <c r="I1013" t="s">
        <v>1017</v>
      </c>
    </row>
    <row r="1014" spans="1:9" x14ac:dyDescent="0.25">
      <c r="A1014" t="s">
        <v>596</v>
      </c>
      <c r="B1014" t="s">
        <v>1011</v>
      </c>
      <c r="C1014">
        <v>80</v>
      </c>
      <c r="D1014" s="30">
        <v>10447</v>
      </c>
      <c r="E1014" t="s">
        <v>2024</v>
      </c>
      <c r="F1014">
        <v>60</v>
      </c>
      <c r="G1014" t="s">
        <v>1013</v>
      </c>
      <c r="H1014" t="s">
        <v>1014</v>
      </c>
      <c r="I1014" t="s">
        <v>1017</v>
      </c>
    </row>
    <row r="1015" spans="1:9" x14ac:dyDescent="0.25">
      <c r="A1015" t="s">
        <v>596</v>
      </c>
      <c r="B1015" t="s">
        <v>1011</v>
      </c>
      <c r="C1015">
        <v>80</v>
      </c>
      <c r="D1015" s="30">
        <v>10448</v>
      </c>
      <c r="E1015" t="s">
        <v>2025</v>
      </c>
      <c r="F1015">
        <v>60</v>
      </c>
      <c r="G1015" t="s">
        <v>1013</v>
      </c>
      <c r="H1015" t="s">
        <v>1014</v>
      </c>
      <c r="I1015" t="s">
        <v>1017</v>
      </c>
    </row>
    <row r="1016" spans="1:9" x14ac:dyDescent="0.25">
      <c r="A1016" t="s">
        <v>596</v>
      </c>
      <c r="B1016" t="s">
        <v>1011</v>
      </c>
      <c r="C1016">
        <v>80</v>
      </c>
      <c r="D1016" s="30">
        <v>10449</v>
      </c>
      <c r="E1016" t="s">
        <v>2026</v>
      </c>
      <c r="F1016">
        <v>60</v>
      </c>
      <c r="G1016" t="s">
        <v>1013</v>
      </c>
      <c r="H1016" t="s">
        <v>1014</v>
      </c>
      <c r="I1016" t="s">
        <v>1017</v>
      </c>
    </row>
    <row r="1017" spans="1:9" x14ac:dyDescent="0.25">
      <c r="A1017" t="s">
        <v>596</v>
      </c>
      <c r="B1017" t="s">
        <v>1011</v>
      </c>
      <c r="C1017">
        <v>80</v>
      </c>
      <c r="D1017" s="30">
        <v>11057</v>
      </c>
      <c r="E1017" t="s">
        <v>2027</v>
      </c>
      <c r="F1017">
        <v>60</v>
      </c>
      <c r="G1017" t="s">
        <v>1013</v>
      </c>
      <c r="H1017" t="s">
        <v>1014</v>
      </c>
      <c r="I1017" t="s">
        <v>1335</v>
      </c>
    </row>
    <row r="1018" spans="1:9" x14ac:dyDescent="0.25">
      <c r="A1018" t="s">
        <v>596</v>
      </c>
      <c r="B1018" t="s">
        <v>1011</v>
      </c>
      <c r="C1018">
        <v>80</v>
      </c>
      <c r="D1018" s="30">
        <v>11058</v>
      </c>
      <c r="E1018" t="s">
        <v>2028</v>
      </c>
      <c r="F1018">
        <v>60</v>
      </c>
      <c r="G1018" t="s">
        <v>1013</v>
      </c>
      <c r="H1018" t="s">
        <v>1014</v>
      </c>
      <c r="I1018" t="s">
        <v>1335</v>
      </c>
    </row>
    <row r="1019" spans="1:9" x14ac:dyDescent="0.25">
      <c r="A1019" t="s">
        <v>596</v>
      </c>
      <c r="B1019" t="s">
        <v>1011</v>
      </c>
      <c r="C1019">
        <v>80</v>
      </c>
      <c r="D1019" s="30">
        <v>15135</v>
      </c>
      <c r="E1019" t="s">
        <v>2029</v>
      </c>
      <c r="F1019">
        <v>60</v>
      </c>
      <c r="G1019" t="s">
        <v>1013</v>
      </c>
      <c r="H1019" t="s">
        <v>1014</v>
      </c>
      <c r="I1019" t="s">
        <v>1017</v>
      </c>
    </row>
    <row r="1020" spans="1:9" x14ac:dyDescent="0.25">
      <c r="A1020" t="s">
        <v>596</v>
      </c>
      <c r="B1020" t="s">
        <v>1011</v>
      </c>
      <c r="C1020">
        <v>80</v>
      </c>
      <c r="D1020" s="30">
        <v>15605</v>
      </c>
      <c r="E1020" t="s">
        <v>2030</v>
      </c>
      <c r="F1020">
        <v>60</v>
      </c>
      <c r="G1020" t="s">
        <v>1013</v>
      </c>
      <c r="H1020" t="s">
        <v>1014</v>
      </c>
      <c r="I1020" t="s">
        <v>1017</v>
      </c>
    </row>
    <row r="1021" spans="1:9" x14ac:dyDescent="0.25">
      <c r="A1021" t="s">
        <v>596</v>
      </c>
      <c r="B1021" t="s">
        <v>1011</v>
      </c>
      <c r="C1021">
        <v>80</v>
      </c>
      <c r="D1021" s="30">
        <v>20131</v>
      </c>
      <c r="E1021" t="s">
        <v>2031</v>
      </c>
      <c r="F1021">
        <v>60</v>
      </c>
      <c r="G1021" t="s">
        <v>1013</v>
      </c>
      <c r="H1021" t="s">
        <v>1014</v>
      </c>
      <c r="I1021" t="s">
        <v>1017</v>
      </c>
    </row>
    <row r="1022" spans="1:9" x14ac:dyDescent="0.25">
      <c r="A1022" t="s">
        <v>596</v>
      </c>
      <c r="B1022" t="s">
        <v>1011</v>
      </c>
      <c r="C1022">
        <v>80</v>
      </c>
      <c r="D1022" s="30">
        <v>20132</v>
      </c>
      <c r="E1022" t="s">
        <v>2032</v>
      </c>
      <c r="F1022">
        <v>60</v>
      </c>
      <c r="G1022" t="s">
        <v>1013</v>
      </c>
      <c r="H1022" t="s">
        <v>1014</v>
      </c>
      <c r="I1022" t="s">
        <v>1017</v>
      </c>
    </row>
    <row r="1023" spans="1:9" x14ac:dyDescent="0.25">
      <c r="A1023" t="s">
        <v>596</v>
      </c>
      <c r="B1023" t="s">
        <v>1011</v>
      </c>
      <c r="C1023">
        <v>80</v>
      </c>
      <c r="D1023" s="30">
        <v>20133</v>
      </c>
      <c r="E1023" t="s">
        <v>2033</v>
      </c>
      <c r="F1023">
        <v>60</v>
      </c>
      <c r="G1023" t="s">
        <v>1013</v>
      </c>
      <c r="H1023" t="s">
        <v>1014</v>
      </c>
      <c r="I1023" t="s">
        <v>1017</v>
      </c>
    </row>
    <row r="1024" spans="1:9" x14ac:dyDescent="0.25">
      <c r="A1024" t="s">
        <v>596</v>
      </c>
      <c r="B1024" t="s">
        <v>1011</v>
      </c>
      <c r="C1024">
        <v>80</v>
      </c>
      <c r="D1024" s="30">
        <v>20134</v>
      </c>
      <c r="E1024" t="s">
        <v>2034</v>
      </c>
      <c r="F1024">
        <v>60</v>
      </c>
      <c r="G1024" t="s">
        <v>1013</v>
      </c>
      <c r="H1024" t="s">
        <v>1014</v>
      </c>
      <c r="I1024" t="s">
        <v>1017</v>
      </c>
    </row>
    <row r="1025" spans="1:9" x14ac:dyDescent="0.25">
      <c r="A1025" t="s">
        <v>596</v>
      </c>
      <c r="B1025" t="s">
        <v>1011</v>
      </c>
      <c r="C1025">
        <v>80</v>
      </c>
      <c r="D1025" s="30">
        <v>20135</v>
      </c>
      <c r="E1025" t="s">
        <v>2035</v>
      </c>
      <c r="F1025">
        <v>60</v>
      </c>
      <c r="G1025" t="s">
        <v>1013</v>
      </c>
      <c r="H1025" t="s">
        <v>1014</v>
      </c>
      <c r="I1025" t="s">
        <v>1017</v>
      </c>
    </row>
    <row r="1026" spans="1:9" x14ac:dyDescent="0.25">
      <c r="A1026" t="s">
        <v>596</v>
      </c>
      <c r="B1026" t="s">
        <v>1011</v>
      </c>
      <c r="C1026">
        <v>80</v>
      </c>
      <c r="D1026" s="30">
        <v>20136</v>
      </c>
      <c r="E1026" t="s">
        <v>2036</v>
      </c>
      <c r="F1026">
        <v>60</v>
      </c>
      <c r="G1026" t="s">
        <v>1013</v>
      </c>
      <c r="H1026" t="s">
        <v>1014</v>
      </c>
      <c r="I1026" t="s">
        <v>1017</v>
      </c>
    </row>
    <row r="1027" spans="1:9" x14ac:dyDescent="0.25">
      <c r="A1027" t="s">
        <v>596</v>
      </c>
      <c r="B1027" t="s">
        <v>1011</v>
      </c>
      <c r="C1027">
        <v>80</v>
      </c>
      <c r="D1027" s="30">
        <v>20137</v>
      </c>
      <c r="E1027" t="s">
        <v>2037</v>
      </c>
      <c r="F1027">
        <v>60</v>
      </c>
      <c r="G1027" t="s">
        <v>1013</v>
      </c>
      <c r="H1027" t="s">
        <v>1014</v>
      </c>
      <c r="I1027" t="s">
        <v>1017</v>
      </c>
    </row>
    <row r="1028" spans="1:9" x14ac:dyDescent="0.25">
      <c r="A1028" t="s">
        <v>596</v>
      </c>
      <c r="B1028" t="s">
        <v>1011</v>
      </c>
      <c r="C1028">
        <v>80</v>
      </c>
      <c r="D1028" s="30">
        <v>20139</v>
      </c>
      <c r="E1028" t="s">
        <v>2038</v>
      </c>
      <c r="F1028">
        <v>60</v>
      </c>
      <c r="G1028" t="s">
        <v>1013</v>
      </c>
      <c r="H1028" t="s">
        <v>1014</v>
      </c>
      <c r="I1028" t="s">
        <v>1017</v>
      </c>
    </row>
    <row r="1029" spans="1:9" x14ac:dyDescent="0.25">
      <c r="A1029" t="s">
        <v>596</v>
      </c>
      <c r="B1029" t="s">
        <v>1011</v>
      </c>
      <c r="C1029">
        <v>80</v>
      </c>
      <c r="D1029" s="30">
        <v>20141</v>
      </c>
      <c r="E1029" t="s">
        <v>2039</v>
      </c>
      <c r="F1029">
        <v>60</v>
      </c>
      <c r="G1029" t="s">
        <v>1013</v>
      </c>
      <c r="H1029" t="s">
        <v>1014</v>
      </c>
      <c r="I1029" t="s">
        <v>1017</v>
      </c>
    </row>
    <row r="1030" spans="1:9" x14ac:dyDescent="0.25">
      <c r="A1030" t="s">
        <v>596</v>
      </c>
      <c r="B1030" t="s">
        <v>1011</v>
      </c>
      <c r="C1030">
        <v>80</v>
      </c>
      <c r="D1030" s="30">
        <v>20143</v>
      </c>
      <c r="E1030" t="s">
        <v>2040</v>
      </c>
      <c r="F1030">
        <v>60</v>
      </c>
      <c r="G1030" t="s">
        <v>1013</v>
      </c>
      <c r="H1030" t="s">
        <v>1014</v>
      </c>
      <c r="I1030" t="s">
        <v>1017</v>
      </c>
    </row>
    <row r="1031" spans="1:9" x14ac:dyDescent="0.25">
      <c r="A1031" t="s">
        <v>596</v>
      </c>
      <c r="B1031" t="s">
        <v>1011</v>
      </c>
      <c r="C1031">
        <v>80</v>
      </c>
      <c r="D1031" s="30">
        <v>20333</v>
      </c>
      <c r="E1031" t="s">
        <v>2041</v>
      </c>
      <c r="F1031">
        <v>60</v>
      </c>
      <c r="G1031" t="s">
        <v>1013</v>
      </c>
      <c r="H1031" t="s">
        <v>1014</v>
      </c>
      <c r="I1031" t="s">
        <v>1017</v>
      </c>
    </row>
    <row r="1032" spans="1:9" x14ac:dyDescent="0.25">
      <c r="A1032" t="s">
        <v>596</v>
      </c>
      <c r="B1032" t="s">
        <v>1011</v>
      </c>
      <c r="C1032">
        <v>80</v>
      </c>
      <c r="D1032" s="30">
        <v>20335</v>
      </c>
      <c r="E1032" t="s">
        <v>2042</v>
      </c>
      <c r="F1032">
        <v>60</v>
      </c>
      <c r="G1032" t="s">
        <v>1013</v>
      </c>
      <c r="H1032" t="s">
        <v>1014</v>
      </c>
      <c r="I1032" t="s">
        <v>1017</v>
      </c>
    </row>
    <row r="1033" spans="1:9" x14ac:dyDescent="0.25">
      <c r="A1033" t="s">
        <v>596</v>
      </c>
      <c r="B1033" t="s">
        <v>1011</v>
      </c>
      <c r="C1033">
        <v>80</v>
      </c>
      <c r="D1033" s="30">
        <v>20337</v>
      </c>
      <c r="E1033" t="s">
        <v>2043</v>
      </c>
      <c r="F1033">
        <v>60</v>
      </c>
      <c r="G1033" t="s">
        <v>1013</v>
      </c>
      <c r="H1033" t="s">
        <v>1014</v>
      </c>
      <c r="I1033" t="s">
        <v>1017</v>
      </c>
    </row>
    <row r="1034" spans="1:9" x14ac:dyDescent="0.25">
      <c r="A1034" t="s">
        <v>596</v>
      </c>
      <c r="B1034" t="s">
        <v>1011</v>
      </c>
      <c r="C1034">
        <v>80</v>
      </c>
      <c r="D1034" s="30">
        <v>20339</v>
      </c>
      <c r="E1034" t="s">
        <v>2044</v>
      </c>
      <c r="F1034">
        <v>60</v>
      </c>
      <c r="G1034" t="s">
        <v>1013</v>
      </c>
      <c r="H1034" t="s">
        <v>1014</v>
      </c>
      <c r="I1034" t="s">
        <v>1017</v>
      </c>
    </row>
    <row r="1035" spans="1:9" x14ac:dyDescent="0.25">
      <c r="A1035" t="s">
        <v>596</v>
      </c>
      <c r="B1035" t="s">
        <v>1011</v>
      </c>
      <c r="C1035">
        <v>80</v>
      </c>
      <c r="D1035" s="30">
        <v>20341</v>
      </c>
      <c r="E1035" t="s">
        <v>2045</v>
      </c>
      <c r="F1035">
        <v>60</v>
      </c>
      <c r="G1035" t="s">
        <v>1013</v>
      </c>
      <c r="H1035" t="s">
        <v>1014</v>
      </c>
      <c r="I1035" t="s">
        <v>1017</v>
      </c>
    </row>
    <row r="1036" spans="1:9" x14ac:dyDescent="0.25">
      <c r="A1036" t="s">
        <v>596</v>
      </c>
      <c r="B1036" t="s">
        <v>1011</v>
      </c>
      <c r="C1036">
        <v>80</v>
      </c>
      <c r="D1036" s="30">
        <v>20565</v>
      </c>
      <c r="E1036" t="s">
        <v>2046</v>
      </c>
      <c r="F1036">
        <v>60</v>
      </c>
      <c r="G1036" t="s">
        <v>1013</v>
      </c>
      <c r="H1036" t="s">
        <v>1014</v>
      </c>
      <c r="I1036" t="s">
        <v>1017</v>
      </c>
    </row>
    <row r="1037" spans="1:9" x14ac:dyDescent="0.25">
      <c r="A1037" t="s">
        <v>596</v>
      </c>
      <c r="B1037" t="s">
        <v>1011</v>
      </c>
      <c r="C1037">
        <v>80</v>
      </c>
      <c r="D1037" s="30">
        <v>20566</v>
      </c>
      <c r="E1037" t="s">
        <v>2047</v>
      </c>
      <c r="F1037">
        <v>60</v>
      </c>
      <c r="G1037" t="s">
        <v>1013</v>
      </c>
      <c r="H1037" t="s">
        <v>1014</v>
      </c>
      <c r="I1037" t="s">
        <v>1017</v>
      </c>
    </row>
    <row r="1038" spans="1:9" x14ac:dyDescent="0.25">
      <c r="A1038" t="s">
        <v>596</v>
      </c>
      <c r="B1038" t="s">
        <v>1011</v>
      </c>
      <c r="C1038">
        <v>80</v>
      </c>
      <c r="D1038" s="30">
        <v>20567</v>
      </c>
      <c r="E1038" t="s">
        <v>2048</v>
      </c>
      <c r="F1038">
        <v>60</v>
      </c>
      <c r="G1038" t="s">
        <v>1013</v>
      </c>
      <c r="H1038" t="s">
        <v>1014</v>
      </c>
      <c r="I1038" t="s">
        <v>1017</v>
      </c>
    </row>
    <row r="1039" spans="1:9" x14ac:dyDescent="0.25">
      <c r="A1039" t="s">
        <v>596</v>
      </c>
      <c r="B1039" t="s">
        <v>1011</v>
      </c>
      <c r="C1039">
        <v>80</v>
      </c>
      <c r="D1039" s="30">
        <v>20569</v>
      </c>
      <c r="E1039" t="s">
        <v>2049</v>
      </c>
      <c r="F1039">
        <v>60</v>
      </c>
      <c r="G1039" t="s">
        <v>1013</v>
      </c>
      <c r="H1039" t="s">
        <v>1014</v>
      </c>
      <c r="I1039" t="s">
        <v>1017</v>
      </c>
    </row>
    <row r="1040" spans="1:9" x14ac:dyDescent="0.25">
      <c r="A1040" t="s">
        <v>596</v>
      </c>
      <c r="B1040" t="s">
        <v>1011</v>
      </c>
      <c r="C1040">
        <v>80</v>
      </c>
      <c r="D1040" s="30">
        <v>20571</v>
      </c>
      <c r="E1040" t="s">
        <v>2050</v>
      </c>
      <c r="F1040">
        <v>60</v>
      </c>
      <c r="G1040" t="s">
        <v>1013</v>
      </c>
      <c r="H1040" t="s">
        <v>1014</v>
      </c>
      <c r="I1040" t="s">
        <v>1017</v>
      </c>
    </row>
    <row r="1041" spans="1:9" x14ac:dyDescent="0.25">
      <c r="A1041" t="s">
        <v>596</v>
      </c>
      <c r="B1041" t="s">
        <v>1011</v>
      </c>
      <c r="C1041">
        <v>80</v>
      </c>
      <c r="D1041" s="30">
        <v>20573</v>
      </c>
      <c r="E1041" t="s">
        <v>2051</v>
      </c>
      <c r="F1041">
        <v>60</v>
      </c>
      <c r="G1041" t="s">
        <v>1013</v>
      </c>
      <c r="H1041" t="s">
        <v>1014</v>
      </c>
      <c r="I1041" t="s">
        <v>1017</v>
      </c>
    </row>
    <row r="1042" spans="1:9" x14ac:dyDescent="0.25">
      <c r="A1042" t="s">
        <v>596</v>
      </c>
      <c r="B1042" t="s">
        <v>1011</v>
      </c>
      <c r="C1042">
        <v>80</v>
      </c>
      <c r="D1042" s="30">
        <v>20575</v>
      </c>
      <c r="E1042" t="s">
        <v>2052</v>
      </c>
      <c r="F1042">
        <v>60</v>
      </c>
      <c r="G1042" t="s">
        <v>1013</v>
      </c>
      <c r="H1042" t="s">
        <v>1014</v>
      </c>
      <c r="I1042" t="s">
        <v>1017</v>
      </c>
    </row>
    <row r="1043" spans="1:9" x14ac:dyDescent="0.25">
      <c r="A1043" t="s">
        <v>596</v>
      </c>
      <c r="B1043" t="s">
        <v>1011</v>
      </c>
      <c r="C1043">
        <v>80</v>
      </c>
      <c r="D1043" s="30">
        <v>20577</v>
      </c>
      <c r="E1043" t="s">
        <v>2053</v>
      </c>
      <c r="F1043">
        <v>60</v>
      </c>
      <c r="G1043" t="s">
        <v>1013</v>
      </c>
      <c r="H1043" t="s">
        <v>1014</v>
      </c>
      <c r="I1043" t="s">
        <v>1017</v>
      </c>
    </row>
    <row r="1044" spans="1:9" x14ac:dyDescent="0.25">
      <c r="A1044" t="s">
        <v>596</v>
      </c>
      <c r="B1044" t="s">
        <v>1011</v>
      </c>
      <c r="C1044">
        <v>80</v>
      </c>
      <c r="D1044" s="30">
        <v>20579</v>
      </c>
      <c r="E1044" t="s">
        <v>2054</v>
      </c>
      <c r="F1044">
        <v>60</v>
      </c>
      <c r="G1044" t="s">
        <v>1013</v>
      </c>
      <c r="H1044" t="s">
        <v>1014</v>
      </c>
      <c r="I1044" t="s">
        <v>1017</v>
      </c>
    </row>
    <row r="1045" spans="1:9" x14ac:dyDescent="0.25">
      <c r="A1045" t="s">
        <v>596</v>
      </c>
      <c r="B1045" t="s">
        <v>1011</v>
      </c>
      <c r="C1045">
        <v>80</v>
      </c>
      <c r="D1045" s="30">
        <v>20581</v>
      </c>
      <c r="E1045" t="s">
        <v>2055</v>
      </c>
      <c r="F1045">
        <v>60</v>
      </c>
      <c r="G1045" t="s">
        <v>1013</v>
      </c>
      <c r="H1045" t="s">
        <v>1014</v>
      </c>
      <c r="I1045" t="s">
        <v>1017</v>
      </c>
    </row>
    <row r="1046" spans="1:9" x14ac:dyDescent="0.25">
      <c r="A1046" t="s">
        <v>596</v>
      </c>
      <c r="B1046" t="s">
        <v>1011</v>
      </c>
      <c r="C1046">
        <v>80</v>
      </c>
      <c r="D1046" s="30">
        <v>20583</v>
      </c>
      <c r="E1046" t="s">
        <v>2056</v>
      </c>
      <c r="F1046">
        <v>60</v>
      </c>
      <c r="G1046" t="s">
        <v>1013</v>
      </c>
      <c r="H1046" t="s">
        <v>1014</v>
      </c>
      <c r="I1046" t="s">
        <v>1017</v>
      </c>
    </row>
    <row r="1047" spans="1:9" x14ac:dyDescent="0.25">
      <c r="A1047" t="s">
        <v>596</v>
      </c>
      <c r="B1047" t="s">
        <v>1011</v>
      </c>
      <c r="C1047">
        <v>80</v>
      </c>
      <c r="D1047" s="30">
        <v>20585</v>
      </c>
      <c r="E1047" t="s">
        <v>1636</v>
      </c>
      <c r="F1047">
        <v>60</v>
      </c>
      <c r="G1047" t="s">
        <v>1013</v>
      </c>
      <c r="H1047" t="s">
        <v>1014</v>
      </c>
      <c r="I1047" t="s">
        <v>1017</v>
      </c>
    </row>
    <row r="1048" spans="1:9" x14ac:dyDescent="0.25">
      <c r="A1048" t="s">
        <v>596</v>
      </c>
      <c r="B1048" t="s">
        <v>1011</v>
      </c>
      <c r="C1048">
        <v>80</v>
      </c>
      <c r="D1048" s="30">
        <v>20587</v>
      </c>
      <c r="E1048" t="s">
        <v>2057</v>
      </c>
      <c r="F1048">
        <v>60</v>
      </c>
      <c r="G1048" t="s">
        <v>1013</v>
      </c>
      <c r="H1048" t="s">
        <v>1014</v>
      </c>
      <c r="I1048" t="s">
        <v>1017</v>
      </c>
    </row>
    <row r="1049" spans="1:9" x14ac:dyDescent="0.25">
      <c r="A1049" t="s">
        <v>596</v>
      </c>
      <c r="B1049" t="s">
        <v>1011</v>
      </c>
      <c r="C1049">
        <v>80</v>
      </c>
      <c r="D1049" s="30">
        <v>20588</v>
      </c>
      <c r="E1049" t="s">
        <v>2058</v>
      </c>
      <c r="F1049">
        <v>60</v>
      </c>
      <c r="G1049" t="s">
        <v>1013</v>
      </c>
      <c r="H1049" t="s">
        <v>1014</v>
      </c>
      <c r="I1049" t="s">
        <v>1017</v>
      </c>
    </row>
    <row r="1050" spans="1:9" x14ac:dyDescent="0.25">
      <c r="A1050" t="s">
        <v>596</v>
      </c>
      <c r="B1050" t="s">
        <v>1011</v>
      </c>
      <c r="C1050">
        <v>80</v>
      </c>
      <c r="D1050" s="30">
        <v>20589</v>
      </c>
      <c r="E1050" t="s">
        <v>2059</v>
      </c>
      <c r="F1050">
        <v>60</v>
      </c>
      <c r="G1050" t="s">
        <v>1013</v>
      </c>
      <c r="H1050" t="s">
        <v>1014</v>
      </c>
      <c r="I1050" t="s">
        <v>1017</v>
      </c>
    </row>
    <row r="1051" spans="1:9" x14ac:dyDescent="0.25">
      <c r="A1051" t="s">
        <v>596</v>
      </c>
      <c r="B1051" t="s">
        <v>1011</v>
      </c>
      <c r="C1051">
        <v>80</v>
      </c>
      <c r="D1051" s="30">
        <v>20755</v>
      </c>
      <c r="E1051" t="s">
        <v>2060</v>
      </c>
      <c r="F1051">
        <v>60</v>
      </c>
      <c r="G1051" t="s">
        <v>1013</v>
      </c>
      <c r="H1051" t="s">
        <v>1014</v>
      </c>
      <c r="I1051" t="s">
        <v>1017</v>
      </c>
    </row>
    <row r="1052" spans="1:9" x14ac:dyDescent="0.25">
      <c r="A1052" t="s">
        <v>596</v>
      </c>
      <c r="B1052" t="s">
        <v>1011</v>
      </c>
      <c r="C1052">
        <v>80</v>
      </c>
      <c r="D1052" s="30">
        <v>20757</v>
      </c>
      <c r="E1052" t="s">
        <v>2061</v>
      </c>
      <c r="F1052">
        <v>60</v>
      </c>
      <c r="G1052" t="s">
        <v>1013</v>
      </c>
      <c r="H1052" t="s">
        <v>1014</v>
      </c>
      <c r="I1052" t="s">
        <v>1017</v>
      </c>
    </row>
    <row r="1053" spans="1:9" x14ac:dyDescent="0.25">
      <c r="A1053" t="s">
        <v>596</v>
      </c>
      <c r="B1053" t="s">
        <v>1011</v>
      </c>
      <c r="C1053">
        <v>80</v>
      </c>
      <c r="D1053" s="30">
        <v>20759</v>
      </c>
      <c r="E1053" t="s">
        <v>2062</v>
      </c>
      <c r="F1053">
        <v>60</v>
      </c>
      <c r="G1053" t="s">
        <v>1013</v>
      </c>
      <c r="H1053" t="s">
        <v>1014</v>
      </c>
      <c r="I1053" t="s">
        <v>1017</v>
      </c>
    </row>
    <row r="1054" spans="1:9" x14ac:dyDescent="0.25">
      <c r="A1054" t="s">
        <v>596</v>
      </c>
      <c r="B1054" t="s">
        <v>1011</v>
      </c>
      <c r="C1054">
        <v>80</v>
      </c>
      <c r="D1054" s="30">
        <v>21015</v>
      </c>
      <c r="E1054" t="s">
        <v>2063</v>
      </c>
      <c r="F1054">
        <v>60</v>
      </c>
      <c r="G1054" t="s">
        <v>1013</v>
      </c>
      <c r="H1054" t="s">
        <v>1014</v>
      </c>
      <c r="I1054" t="s">
        <v>1017</v>
      </c>
    </row>
    <row r="1055" spans="1:9" x14ac:dyDescent="0.25">
      <c r="A1055" t="s">
        <v>596</v>
      </c>
      <c r="B1055" t="s">
        <v>1011</v>
      </c>
      <c r="C1055">
        <v>80</v>
      </c>
      <c r="D1055" s="30">
        <v>21017</v>
      </c>
      <c r="E1055" t="s">
        <v>1644</v>
      </c>
      <c r="F1055">
        <v>60</v>
      </c>
      <c r="G1055" t="s">
        <v>1013</v>
      </c>
      <c r="H1055" t="s">
        <v>1014</v>
      </c>
      <c r="I1055" t="s">
        <v>1017</v>
      </c>
    </row>
    <row r="1056" spans="1:9" x14ac:dyDescent="0.25">
      <c r="A1056" t="s">
        <v>596</v>
      </c>
      <c r="B1056" t="s">
        <v>1011</v>
      </c>
      <c r="C1056">
        <v>80</v>
      </c>
      <c r="D1056" s="30">
        <v>21019</v>
      </c>
      <c r="E1056" t="s">
        <v>2064</v>
      </c>
      <c r="F1056">
        <v>60</v>
      </c>
      <c r="G1056" t="s">
        <v>1013</v>
      </c>
      <c r="H1056" t="s">
        <v>1014</v>
      </c>
      <c r="I1056" t="s">
        <v>1017</v>
      </c>
    </row>
    <row r="1057" spans="1:9" x14ac:dyDescent="0.25">
      <c r="A1057" t="s">
        <v>596</v>
      </c>
      <c r="B1057" t="s">
        <v>1011</v>
      </c>
      <c r="C1057">
        <v>80</v>
      </c>
      <c r="D1057" s="30">
        <v>21021</v>
      </c>
      <c r="E1057" t="s">
        <v>2065</v>
      </c>
      <c r="F1057">
        <v>60</v>
      </c>
      <c r="G1057" t="s">
        <v>1013</v>
      </c>
      <c r="H1057" t="s">
        <v>1014</v>
      </c>
      <c r="I1057" t="s">
        <v>1017</v>
      </c>
    </row>
    <row r="1058" spans="1:9" x14ac:dyDescent="0.25">
      <c r="A1058" t="s">
        <v>596</v>
      </c>
      <c r="B1058" t="s">
        <v>1011</v>
      </c>
      <c r="C1058">
        <v>80</v>
      </c>
      <c r="D1058" s="30">
        <v>21023</v>
      </c>
      <c r="E1058" t="s">
        <v>2066</v>
      </c>
      <c r="F1058">
        <v>60</v>
      </c>
      <c r="G1058" t="s">
        <v>1013</v>
      </c>
      <c r="H1058" t="s">
        <v>1014</v>
      </c>
      <c r="I1058" t="s">
        <v>1017</v>
      </c>
    </row>
    <row r="1059" spans="1:9" x14ac:dyDescent="0.25">
      <c r="A1059" t="s">
        <v>596</v>
      </c>
      <c r="B1059" t="s">
        <v>1011</v>
      </c>
      <c r="C1059">
        <v>80</v>
      </c>
      <c r="D1059" s="30">
        <v>21025</v>
      </c>
      <c r="E1059" t="s">
        <v>2067</v>
      </c>
      <c r="F1059">
        <v>60</v>
      </c>
      <c r="G1059" t="s">
        <v>1013</v>
      </c>
      <c r="H1059" t="s">
        <v>1014</v>
      </c>
      <c r="I1059" t="s">
        <v>1017</v>
      </c>
    </row>
    <row r="1060" spans="1:9" x14ac:dyDescent="0.25">
      <c r="A1060" t="s">
        <v>596</v>
      </c>
      <c r="B1060" t="s">
        <v>1011</v>
      </c>
      <c r="C1060">
        <v>80</v>
      </c>
      <c r="D1060" s="30">
        <v>21031</v>
      </c>
      <c r="E1060" t="s">
        <v>2068</v>
      </c>
      <c r="F1060">
        <v>60</v>
      </c>
      <c r="G1060" t="s">
        <v>1013</v>
      </c>
      <c r="H1060" t="s">
        <v>1014</v>
      </c>
      <c r="I1060" t="s">
        <v>1017</v>
      </c>
    </row>
    <row r="1061" spans="1:9" x14ac:dyDescent="0.25">
      <c r="A1061" t="s">
        <v>596</v>
      </c>
      <c r="B1061" t="s">
        <v>1011</v>
      </c>
      <c r="C1061">
        <v>80</v>
      </c>
      <c r="D1061" s="30">
        <v>21190</v>
      </c>
      <c r="E1061" t="s">
        <v>2069</v>
      </c>
      <c r="F1061">
        <v>60</v>
      </c>
      <c r="G1061" t="s">
        <v>1013</v>
      </c>
      <c r="H1061" t="s">
        <v>1014</v>
      </c>
      <c r="I1061" t="s">
        <v>1017</v>
      </c>
    </row>
    <row r="1062" spans="1:9" x14ac:dyDescent="0.25">
      <c r="A1062" t="s">
        <v>596</v>
      </c>
      <c r="B1062" t="s">
        <v>1011</v>
      </c>
      <c r="C1062">
        <v>80</v>
      </c>
      <c r="D1062" s="30">
        <v>21192</v>
      </c>
      <c r="E1062" t="s">
        <v>2070</v>
      </c>
      <c r="F1062">
        <v>60</v>
      </c>
      <c r="G1062" t="s">
        <v>1013</v>
      </c>
      <c r="H1062" t="s">
        <v>1014</v>
      </c>
      <c r="I1062" t="s">
        <v>1017</v>
      </c>
    </row>
    <row r="1063" spans="1:9" x14ac:dyDescent="0.25">
      <c r="A1063" t="s">
        <v>596</v>
      </c>
      <c r="B1063" t="s">
        <v>1011</v>
      </c>
      <c r="C1063">
        <v>80</v>
      </c>
      <c r="D1063" s="30">
        <v>21545</v>
      </c>
      <c r="E1063" t="s">
        <v>2071</v>
      </c>
      <c r="F1063">
        <v>60</v>
      </c>
      <c r="G1063" t="s">
        <v>1013</v>
      </c>
      <c r="H1063" t="s">
        <v>1014</v>
      </c>
      <c r="I1063" t="s">
        <v>1017</v>
      </c>
    </row>
    <row r="1064" spans="1:9" x14ac:dyDescent="0.25">
      <c r="A1064" t="s">
        <v>596</v>
      </c>
      <c r="B1064" t="s">
        <v>1011</v>
      </c>
      <c r="C1064">
        <v>80</v>
      </c>
      <c r="D1064" s="30">
        <v>21950</v>
      </c>
      <c r="E1064" t="s">
        <v>2072</v>
      </c>
      <c r="F1064">
        <v>60</v>
      </c>
      <c r="G1064" t="s">
        <v>1013</v>
      </c>
      <c r="H1064" t="s">
        <v>1014</v>
      </c>
      <c r="I1064" t="s">
        <v>1017</v>
      </c>
    </row>
    <row r="1065" spans="1:9" x14ac:dyDescent="0.25">
      <c r="A1065" t="s">
        <v>596</v>
      </c>
      <c r="B1065" t="s">
        <v>1011</v>
      </c>
      <c r="C1065">
        <v>80</v>
      </c>
      <c r="D1065" s="30">
        <v>21951</v>
      </c>
      <c r="E1065" t="s">
        <v>2073</v>
      </c>
      <c r="F1065">
        <v>60</v>
      </c>
      <c r="G1065" t="s">
        <v>1013</v>
      </c>
      <c r="H1065" t="s">
        <v>1014</v>
      </c>
      <c r="I1065" t="s">
        <v>1017</v>
      </c>
    </row>
    <row r="1066" spans="1:9" x14ac:dyDescent="0.25">
      <c r="A1066" t="s">
        <v>596</v>
      </c>
      <c r="B1066" t="s">
        <v>1011</v>
      </c>
      <c r="C1066">
        <v>80</v>
      </c>
      <c r="D1066" s="30">
        <v>21952</v>
      </c>
      <c r="E1066" t="s">
        <v>2074</v>
      </c>
      <c r="F1066">
        <v>60</v>
      </c>
      <c r="G1066" t="s">
        <v>1013</v>
      </c>
      <c r="H1066" t="s">
        <v>1014</v>
      </c>
      <c r="I1066" t="s">
        <v>1017</v>
      </c>
    </row>
    <row r="1067" spans="1:9" x14ac:dyDescent="0.25">
      <c r="A1067" t="s">
        <v>596</v>
      </c>
      <c r="B1067" t="s">
        <v>1011</v>
      </c>
      <c r="C1067">
        <v>80</v>
      </c>
      <c r="D1067" s="30">
        <v>21953</v>
      </c>
      <c r="E1067" t="s">
        <v>2075</v>
      </c>
      <c r="F1067">
        <v>60</v>
      </c>
      <c r="G1067" t="s">
        <v>1013</v>
      </c>
      <c r="H1067" t="s">
        <v>1014</v>
      </c>
      <c r="I1067" t="s">
        <v>1017</v>
      </c>
    </row>
    <row r="1068" spans="1:9" x14ac:dyDescent="0.25">
      <c r="A1068" t="s">
        <v>596</v>
      </c>
      <c r="B1068" t="s">
        <v>1011</v>
      </c>
      <c r="C1068">
        <v>80</v>
      </c>
      <c r="D1068" s="30">
        <v>21954</v>
      </c>
      <c r="E1068" t="s">
        <v>2076</v>
      </c>
      <c r="F1068">
        <v>60</v>
      </c>
      <c r="G1068" t="s">
        <v>1013</v>
      </c>
      <c r="H1068" t="s">
        <v>1014</v>
      </c>
      <c r="I1068" t="s">
        <v>1017</v>
      </c>
    </row>
    <row r="1069" spans="1:9" x14ac:dyDescent="0.25">
      <c r="A1069" t="s">
        <v>596</v>
      </c>
      <c r="B1069" t="s">
        <v>1011</v>
      </c>
      <c r="C1069">
        <v>80</v>
      </c>
      <c r="D1069" s="30">
        <v>21955</v>
      </c>
      <c r="E1069" t="s">
        <v>2077</v>
      </c>
      <c r="F1069">
        <v>60</v>
      </c>
      <c r="G1069" t="s">
        <v>1013</v>
      </c>
      <c r="H1069" t="s">
        <v>1014</v>
      </c>
      <c r="I1069" t="s">
        <v>1017</v>
      </c>
    </row>
    <row r="1070" spans="1:9" x14ac:dyDescent="0.25">
      <c r="A1070" t="s">
        <v>596</v>
      </c>
      <c r="B1070" t="s">
        <v>1011</v>
      </c>
      <c r="C1070">
        <v>80</v>
      </c>
      <c r="D1070" s="30">
        <v>21956</v>
      </c>
      <c r="E1070" t="s">
        <v>2078</v>
      </c>
      <c r="F1070">
        <v>60</v>
      </c>
      <c r="G1070" t="s">
        <v>1013</v>
      </c>
      <c r="H1070" t="s">
        <v>1014</v>
      </c>
      <c r="I1070" t="s">
        <v>1017</v>
      </c>
    </row>
    <row r="1071" spans="1:9" x14ac:dyDescent="0.25">
      <c r="A1071" t="s">
        <v>596</v>
      </c>
      <c r="B1071" t="s">
        <v>1011</v>
      </c>
      <c r="C1071">
        <v>80</v>
      </c>
      <c r="D1071" s="30">
        <v>21958</v>
      </c>
      <c r="E1071" t="s">
        <v>2079</v>
      </c>
      <c r="F1071">
        <v>60</v>
      </c>
      <c r="G1071" t="s">
        <v>1013</v>
      </c>
      <c r="H1071" t="s">
        <v>1014</v>
      </c>
      <c r="I1071" t="s">
        <v>1017</v>
      </c>
    </row>
    <row r="1072" spans="1:9" x14ac:dyDescent="0.25">
      <c r="A1072" t="s">
        <v>596</v>
      </c>
      <c r="B1072" t="s">
        <v>1011</v>
      </c>
      <c r="C1072">
        <v>80</v>
      </c>
      <c r="D1072" s="30">
        <v>21960</v>
      </c>
      <c r="E1072" t="s">
        <v>2080</v>
      </c>
      <c r="F1072">
        <v>60</v>
      </c>
      <c r="G1072" t="s">
        <v>1013</v>
      </c>
      <c r="H1072" t="s">
        <v>1014</v>
      </c>
      <c r="I1072" t="s">
        <v>1017</v>
      </c>
    </row>
    <row r="1073" spans="1:9" x14ac:dyDescent="0.25">
      <c r="A1073" t="s">
        <v>596</v>
      </c>
      <c r="B1073" t="s">
        <v>1011</v>
      </c>
      <c r="C1073">
        <v>80</v>
      </c>
      <c r="D1073" s="30">
        <v>21962</v>
      </c>
      <c r="E1073" t="s">
        <v>2081</v>
      </c>
      <c r="F1073">
        <v>60</v>
      </c>
      <c r="G1073" t="s">
        <v>1013</v>
      </c>
      <c r="H1073" t="s">
        <v>1014</v>
      </c>
      <c r="I1073" t="s">
        <v>1017</v>
      </c>
    </row>
    <row r="1074" spans="1:9" x14ac:dyDescent="0.25">
      <c r="A1074" t="s">
        <v>596</v>
      </c>
      <c r="B1074" t="s">
        <v>1011</v>
      </c>
      <c r="C1074">
        <v>80</v>
      </c>
      <c r="D1074" s="30">
        <v>21964</v>
      </c>
      <c r="E1074" t="s">
        <v>2082</v>
      </c>
      <c r="F1074">
        <v>60</v>
      </c>
      <c r="G1074" t="s">
        <v>1013</v>
      </c>
      <c r="H1074" t="s">
        <v>1014</v>
      </c>
      <c r="I1074" t="s">
        <v>1017</v>
      </c>
    </row>
    <row r="1075" spans="1:9" x14ac:dyDescent="0.25">
      <c r="A1075" t="s">
        <v>596</v>
      </c>
      <c r="B1075" t="s">
        <v>1011</v>
      </c>
      <c r="C1075">
        <v>80</v>
      </c>
      <c r="D1075" s="30">
        <v>21966</v>
      </c>
      <c r="E1075" t="s">
        <v>2083</v>
      </c>
      <c r="F1075">
        <v>60</v>
      </c>
      <c r="G1075" t="s">
        <v>1013</v>
      </c>
      <c r="H1075" t="s">
        <v>1014</v>
      </c>
      <c r="I1075" t="s">
        <v>1017</v>
      </c>
    </row>
    <row r="1076" spans="1:9" x14ac:dyDescent="0.25">
      <c r="A1076" t="s">
        <v>596</v>
      </c>
      <c r="B1076" t="s">
        <v>1011</v>
      </c>
      <c r="C1076">
        <v>80</v>
      </c>
      <c r="D1076" s="30">
        <v>21968</v>
      </c>
      <c r="E1076" t="s">
        <v>2084</v>
      </c>
      <c r="F1076">
        <v>60</v>
      </c>
      <c r="G1076" t="s">
        <v>1013</v>
      </c>
      <c r="H1076" t="s">
        <v>1014</v>
      </c>
      <c r="I1076" t="s">
        <v>1017</v>
      </c>
    </row>
    <row r="1077" spans="1:9" x14ac:dyDescent="0.25">
      <c r="A1077" t="s">
        <v>596</v>
      </c>
      <c r="B1077" t="s">
        <v>1011</v>
      </c>
      <c r="C1077">
        <v>80</v>
      </c>
      <c r="D1077" s="30">
        <v>21969</v>
      </c>
      <c r="E1077" t="s">
        <v>2085</v>
      </c>
      <c r="F1077">
        <v>60</v>
      </c>
      <c r="G1077" t="s">
        <v>1013</v>
      </c>
      <c r="H1077" t="s">
        <v>1014</v>
      </c>
      <c r="I1077" t="s">
        <v>1017</v>
      </c>
    </row>
    <row r="1078" spans="1:9" x14ac:dyDescent="0.25">
      <c r="A1078" t="s">
        <v>596</v>
      </c>
      <c r="B1078" t="s">
        <v>1011</v>
      </c>
      <c r="C1078">
        <v>80</v>
      </c>
      <c r="D1078" s="30">
        <v>21970</v>
      </c>
      <c r="E1078" t="s">
        <v>2086</v>
      </c>
      <c r="F1078">
        <v>60</v>
      </c>
      <c r="G1078" t="s">
        <v>1013</v>
      </c>
      <c r="H1078" t="s">
        <v>1014</v>
      </c>
      <c r="I1078" t="s">
        <v>1017</v>
      </c>
    </row>
    <row r="1079" spans="1:9" x14ac:dyDescent="0.25">
      <c r="A1079" t="s">
        <v>596</v>
      </c>
      <c r="B1079" t="s">
        <v>1011</v>
      </c>
      <c r="C1079">
        <v>80</v>
      </c>
      <c r="D1079" s="30">
        <v>21972</v>
      </c>
      <c r="E1079" t="s">
        <v>2087</v>
      </c>
      <c r="F1079">
        <v>60</v>
      </c>
      <c r="G1079" t="s">
        <v>1013</v>
      </c>
      <c r="H1079" t="s">
        <v>1014</v>
      </c>
      <c r="I1079" t="s">
        <v>1017</v>
      </c>
    </row>
    <row r="1080" spans="1:9" x14ac:dyDescent="0.25">
      <c r="A1080" t="s">
        <v>596</v>
      </c>
      <c r="B1080" t="s">
        <v>1011</v>
      </c>
      <c r="C1080">
        <v>80</v>
      </c>
      <c r="D1080" s="30">
        <v>22200</v>
      </c>
      <c r="E1080" t="s">
        <v>2088</v>
      </c>
      <c r="F1080">
        <v>60</v>
      </c>
      <c r="G1080" t="s">
        <v>1013</v>
      </c>
      <c r="H1080" t="s">
        <v>1014</v>
      </c>
      <c r="I1080" t="s">
        <v>1017</v>
      </c>
    </row>
    <row r="1081" spans="1:9" x14ac:dyDescent="0.25">
      <c r="A1081" t="s">
        <v>596</v>
      </c>
      <c r="B1081" t="s">
        <v>1011</v>
      </c>
      <c r="C1081">
        <v>80</v>
      </c>
      <c r="D1081" s="30">
        <v>22202</v>
      </c>
      <c r="E1081" t="s">
        <v>2089</v>
      </c>
      <c r="F1081">
        <v>60</v>
      </c>
      <c r="G1081" t="s">
        <v>1013</v>
      </c>
      <c r="H1081" t="s">
        <v>1014</v>
      </c>
      <c r="I1081" t="s">
        <v>1017</v>
      </c>
    </row>
    <row r="1082" spans="1:9" x14ac:dyDescent="0.25">
      <c r="A1082" t="s">
        <v>596</v>
      </c>
      <c r="B1082" t="s">
        <v>1011</v>
      </c>
      <c r="C1082">
        <v>80</v>
      </c>
      <c r="D1082" s="30">
        <v>22204</v>
      </c>
      <c r="E1082" t="s">
        <v>2090</v>
      </c>
      <c r="F1082">
        <v>60</v>
      </c>
      <c r="G1082" t="s">
        <v>1013</v>
      </c>
      <c r="H1082" t="s">
        <v>1014</v>
      </c>
      <c r="I1082" t="s">
        <v>1017</v>
      </c>
    </row>
    <row r="1083" spans="1:9" x14ac:dyDescent="0.25">
      <c r="A1083" t="s">
        <v>596</v>
      </c>
      <c r="B1083" t="s">
        <v>1011</v>
      </c>
      <c r="C1083">
        <v>80</v>
      </c>
      <c r="D1083" s="30">
        <v>22206</v>
      </c>
      <c r="E1083" t="s">
        <v>2091</v>
      </c>
      <c r="F1083">
        <v>60</v>
      </c>
      <c r="G1083" t="s">
        <v>1013</v>
      </c>
      <c r="H1083" t="s">
        <v>1014</v>
      </c>
      <c r="I1083" t="s">
        <v>1017</v>
      </c>
    </row>
    <row r="1084" spans="1:9" x14ac:dyDescent="0.25">
      <c r="A1084" t="s">
        <v>596</v>
      </c>
      <c r="B1084" t="s">
        <v>1011</v>
      </c>
      <c r="C1084">
        <v>80</v>
      </c>
      <c r="D1084" s="30">
        <v>22430</v>
      </c>
      <c r="E1084" t="s">
        <v>2092</v>
      </c>
      <c r="F1084">
        <v>60</v>
      </c>
      <c r="G1084" t="s">
        <v>1013</v>
      </c>
      <c r="H1084" t="s">
        <v>1014</v>
      </c>
      <c r="I1084" t="s">
        <v>1017</v>
      </c>
    </row>
    <row r="1085" spans="1:9" x14ac:dyDescent="0.25">
      <c r="A1085" t="s">
        <v>596</v>
      </c>
      <c r="B1085" t="s">
        <v>1011</v>
      </c>
      <c r="C1085">
        <v>80</v>
      </c>
      <c r="D1085" s="30">
        <v>22432</v>
      </c>
      <c r="E1085" t="s">
        <v>2093</v>
      </c>
      <c r="F1085">
        <v>60</v>
      </c>
      <c r="G1085" t="s">
        <v>1013</v>
      </c>
      <c r="H1085" t="s">
        <v>1014</v>
      </c>
      <c r="I1085" t="s">
        <v>1017</v>
      </c>
    </row>
    <row r="1086" spans="1:9" x14ac:dyDescent="0.25">
      <c r="A1086" t="s">
        <v>596</v>
      </c>
      <c r="B1086" t="s">
        <v>1011</v>
      </c>
      <c r="C1086">
        <v>80</v>
      </c>
      <c r="D1086" s="30">
        <v>22434</v>
      </c>
      <c r="E1086" t="s">
        <v>2094</v>
      </c>
      <c r="F1086">
        <v>60</v>
      </c>
      <c r="G1086" t="s">
        <v>1013</v>
      </c>
      <c r="H1086" t="s">
        <v>1014</v>
      </c>
      <c r="I1086" t="s">
        <v>1017</v>
      </c>
    </row>
    <row r="1087" spans="1:9" x14ac:dyDescent="0.25">
      <c r="A1087" t="s">
        <v>596</v>
      </c>
      <c r="B1087" t="s">
        <v>1011</v>
      </c>
      <c r="C1087">
        <v>80</v>
      </c>
      <c r="D1087" s="30">
        <v>22436</v>
      </c>
      <c r="E1087" t="s">
        <v>2095</v>
      </c>
      <c r="F1087">
        <v>60</v>
      </c>
      <c r="G1087" t="s">
        <v>1013</v>
      </c>
      <c r="H1087" t="s">
        <v>1014</v>
      </c>
      <c r="I1087" t="s">
        <v>1017</v>
      </c>
    </row>
    <row r="1088" spans="1:9" x14ac:dyDescent="0.25">
      <c r="A1088" t="s">
        <v>596</v>
      </c>
      <c r="B1088" t="s">
        <v>1011</v>
      </c>
      <c r="C1088">
        <v>80</v>
      </c>
      <c r="D1088" s="30">
        <v>22438</v>
      </c>
      <c r="E1088" t="s">
        <v>2096</v>
      </c>
      <c r="F1088">
        <v>60</v>
      </c>
      <c r="G1088" t="s">
        <v>1013</v>
      </c>
      <c r="H1088" t="s">
        <v>1014</v>
      </c>
      <c r="I1088" t="s">
        <v>1017</v>
      </c>
    </row>
    <row r="1089" spans="1:9" x14ac:dyDescent="0.25">
      <c r="A1089" t="s">
        <v>596</v>
      </c>
      <c r="B1089" t="s">
        <v>1011</v>
      </c>
      <c r="C1089">
        <v>80</v>
      </c>
      <c r="D1089" s="30">
        <v>22440</v>
      </c>
      <c r="E1089" t="s">
        <v>2097</v>
      </c>
      <c r="F1089">
        <v>60</v>
      </c>
      <c r="G1089" t="s">
        <v>1013</v>
      </c>
      <c r="H1089" t="s">
        <v>1014</v>
      </c>
      <c r="I1089" t="s">
        <v>1017</v>
      </c>
    </row>
    <row r="1090" spans="1:9" x14ac:dyDescent="0.25">
      <c r="A1090" t="s">
        <v>596</v>
      </c>
      <c r="B1090" t="s">
        <v>1011</v>
      </c>
      <c r="C1090">
        <v>80</v>
      </c>
      <c r="D1090" s="30">
        <v>22995</v>
      </c>
      <c r="E1090" t="s">
        <v>2098</v>
      </c>
      <c r="F1090">
        <v>60</v>
      </c>
      <c r="G1090" t="s">
        <v>1013</v>
      </c>
      <c r="H1090" t="s">
        <v>1014</v>
      </c>
      <c r="I1090" t="s">
        <v>1017</v>
      </c>
    </row>
    <row r="1091" spans="1:9" x14ac:dyDescent="0.25">
      <c r="A1091" t="s">
        <v>596</v>
      </c>
      <c r="B1091" t="s">
        <v>1011</v>
      </c>
      <c r="C1091">
        <v>80</v>
      </c>
      <c r="D1091" s="30">
        <v>22996</v>
      </c>
      <c r="E1091" t="s">
        <v>2099</v>
      </c>
      <c r="F1091">
        <v>60</v>
      </c>
      <c r="G1091" t="s">
        <v>1013</v>
      </c>
      <c r="H1091" t="s">
        <v>1014</v>
      </c>
      <c r="I1091" t="s">
        <v>1017</v>
      </c>
    </row>
    <row r="1092" spans="1:9" x14ac:dyDescent="0.25">
      <c r="A1092" t="s">
        <v>596</v>
      </c>
      <c r="B1092" t="s">
        <v>1011</v>
      </c>
      <c r="C1092">
        <v>80</v>
      </c>
      <c r="D1092" s="30">
        <v>22997</v>
      </c>
      <c r="E1092" t="s">
        <v>2100</v>
      </c>
      <c r="F1092">
        <v>60</v>
      </c>
      <c r="G1092" t="s">
        <v>1013</v>
      </c>
      <c r="H1092" t="s">
        <v>1014</v>
      </c>
      <c r="I1092" t="s">
        <v>1017</v>
      </c>
    </row>
    <row r="1093" spans="1:9" x14ac:dyDescent="0.25">
      <c r="A1093" t="s">
        <v>596</v>
      </c>
      <c r="B1093" t="s">
        <v>1011</v>
      </c>
      <c r="C1093">
        <v>80</v>
      </c>
      <c r="D1093" s="30">
        <v>23365</v>
      </c>
      <c r="E1093" t="s">
        <v>2101</v>
      </c>
      <c r="F1093">
        <v>60</v>
      </c>
      <c r="G1093" t="s">
        <v>1013</v>
      </c>
      <c r="H1093" t="s">
        <v>1014</v>
      </c>
      <c r="I1093" t="s">
        <v>1017</v>
      </c>
    </row>
    <row r="1094" spans="1:9" x14ac:dyDescent="0.25">
      <c r="A1094" t="s">
        <v>596</v>
      </c>
      <c r="B1094" t="s">
        <v>1011</v>
      </c>
      <c r="C1094">
        <v>80</v>
      </c>
      <c r="D1094" s="30">
        <v>23367</v>
      </c>
      <c r="E1094" t="s">
        <v>2102</v>
      </c>
      <c r="F1094">
        <v>60</v>
      </c>
      <c r="G1094" t="s">
        <v>1013</v>
      </c>
      <c r="H1094" t="s">
        <v>1014</v>
      </c>
      <c r="I1094" t="s">
        <v>1017</v>
      </c>
    </row>
    <row r="1095" spans="1:9" x14ac:dyDescent="0.25">
      <c r="A1095" t="s">
        <v>596</v>
      </c>
      <c r="B1095" t="s">
        <v>1011</v>
      </c>
      <c r="C1095">
        <v>80</v>
      </c>
      <c r="D1095" s="30">
        <v>23675</v>
      </c>
      <c r="E1095" t="s">
        <v>2103</v>
      </c>
      <c r="F1095">
        <v>60</v>
      </c>
      <c r="G1095" t="s">
        <v>1013</v>
      </c>
      <c r="H1095" t="s">
        <v>1014</v>
      </c>
      <c r="I1095" t="s">
        <v>1017</v>
      </c>
    </row>
    <row r="1096" spans="1:9" x14ac:dyDescent="0.25">
      <c r="A1096" t="s">
        <v>596</v>
      </c>
      <c r="B1096" t="s">
        <v>1011</v>
      </c>
      <c r="C1096">
        <v>80</v>
      </c>
      <c r="D1096" s="30">
        <v>23676</v>
      </c>
      <c r="E1096" t="s">
        <v>2104</v>
      </c>
      <c r="F1096">
        <v>60</v>
      </c>
      <c r="G1096" t="s">
        <v>1013</v>
      </c>
      <c r="H1096" t="s">
        <v>1014</v>
      </c>
      <c r="I1096" t="s">
        <v>1017</v>
      </c>
    </row>
    <row r="1097" spans="1:9" x14ac:dyDescent="0.25">
      <c r="A1097" t="s">
        <v>596</v>
      </c>
      <c r="B1097" t="s">
        <v>1011</v>
      </c>
      <c r="C1097">
        <v>80</v>
      </c>
      <c r="D1097" s="30">
        <v>23677</v>
      </c>
      <c r="E1097" t="s">
        <v>2105</v>
      </c>
      <c r="F1097">
        <v>60</v>
      </c>
      <c r="G1097" t="s">
        <v>1013</v>
      </c>
      <c r="H1097" t="s">
        <v>1014</v>
      </c>
      <c r="I1097" t="s">
        <v>1017</v>
      </c>
    </row>
    <row r="1098" spans="1:9" x14ac:dyDescent="0.25">
      <c r="A1098" t="s">
        <v>596</v>
      </c>
      <c r="B1098" t="s">
        <v>1011</v>
      </c>
      <c r="C1098">
        <v>80</v>
      </c>
      <c r="D1098" s="30">
        <v>23678</v>
      </c>
      <c r="E1098" t="s">
        <v>2106</v>
      </c>
      <c r="F1098">
        <v>60</v>
      </c>
      <c r="G1098" t="s">
        <v>1013</v>
      </c>
      <c r="H1098" t="s">
        <v>1014</v>
      </c>
      <c r="I1098" t="s">
        <v>1017</v>
      </c>
    </row>
    <row r="1099" spans="1:9" x14ac:dyDescent="0.25">
      <c r="A1099" t="s">
        <v>596</v>
      </c>
      <c r="B1099" t="s">
        <v>1011</v>
      </c>
      <c r="C1099">
        <v>80</v>
      </c>
      <c r="D1099" s="30">
        <v>23679</v>
      </c>
      <c r="E1099" t="s">
        <v>1688</v>
      </c>
      <c r="F1099">
        <v>60</v>
      </c>
      <c r="G1099" t="s">
        <v>1013</v>
      </c>
      <c r="H1099" t="s">
        <v>1014</v>
      </c>
      <c r="I1099" t="s">
        <v>1017</v>
      </c>
    </row>
    <row r="1100" spans="1:9" x14ac:dyDescent="0.25">
      <c r="A1100" t="s">
        <v>596</v>
      </c>
      <c r="B1100" t="s">
        <v>1011</v>
      </c>
      <c r="C1100">
        <v>80</v>
      </c>
      <c r="D1100" s="30">
        <v>23680</v>
      </c>
      <c r="E1100" t="s">
        <v>2107</v>
      </c>
      <c r="F1100">
        <v>60</v>
      </c>
      <c r="G1100" t="s">
        <v>1013</v>
      </c>
      <c r="H1100" t="s">
        <v>1014</v>
      </c>
      <c r="I1100" t="s">
        <v>1017</v>
      </c>
    </row>
    <row r="1101" spans="1:9" x14ac:dyDescent="0.25">
      <c r="A1101" t="s">
        <v>596</v>
      </c>
      <c r="B1101" t="s">
        <v>1011</v>
      </c>
      <c r="C1101">
        <v>80</v>
      </c>
      <c r="D1101" s="30">
        <v>23681</v>
      </c>
      <c r="E1101" t="s">
        <v>2108</v>
      </c>
      <c r="F1101">
        <v>60</v>
      </c>
      <c r="G1101" t="s">
        <v>1013</v>
      </c>
      <c r="H1101" t="s">
        <v>1014</v>
      </c>
      <c r="I1101" t="s">
        <v>1017</v>
      </c>
    </row>
    <row r="1102" spans="1:9" x14ac:dyDescent="0.25">
      <c r="A1102" t="s">
        <v>596</v>
      </c>
      <c r="B1102" t="s">
        <v>1011</v>
      </c>
      <c r="C1102">
        <v>80</v>
      </c>
      <c r="D1102" s="30">
        <v>23682</v>
      </c>
      <c r="E1102" t="s">
        <v>2109</v>
      </c>
      <c r="F1102">
        <v>60</v>
      </c>
      <c r="G1102" t="s">
        <v>1013</v>
      </c>
      <c r="H1102" t="s">
        <v>1014</v>
      </c>
      <c r="I1102" t="s">
        <v>1017</v>
      </c>
    </row>
    <row r="1103" spans="1:9" x14ac:dyDescent="0.25">
      <c r="A1103" t="s">
        <v>596</v>
      </c>
      <c r="B1103" t="s">
        <v>1011</v>
      </c>
      <c r="C1103">
        <v>80</v>
      </c>
      <c r="D1103" s="30">
        <v>23683</v>
      </c>
      <c r="E1103" t="s">
        <v>2110</v>
      </c>
      <c r="F1103">
        <v>60</v>
      </c>
      <c r="G1103" t="s">
        <v>1013</v>
      </c>
      <c r="H1103" t="s">
        <v>1014</v>
      </c>
      <c r="I1103" t="s">
        <v>1017</v>
      </c>
    </row>
    <row r="1104" spans="1:9" x14ac:dyDescent="0.25">
      <c r="A1104" t="s">
        <v>596</v>
      </c>
      <c r="B1104" t="s">
        <v>1011</v>
      </c>
      <c r="C1104">
        <v>80</v>
      </c>
      <c r="D1104" s="30">
        <v>23684</v>
      </c>
      <c r="E1104" t="s">
        <v>2111</v>
      </c>
      <c r="F1104">
        <v>60</v>
      </c>
      <c r="G1104" t="s">
        <v>1013</v>
      </c>
      <c r="H1104" t="s">
        <v>1014</v>
      </c>
      <c r="I1104" t="s">
        <v>1017</v>
      </c>
    </row>
    <row r="1105" spans="1:9" x14ac:dyDescent="0.25">
      <c r="A1105" t="s">
        <v>596</v>
      </c>
      <c r="B1105" t="s">
        <v>1011</v>
      </c>
      <c r="C1105">
        <v>80</v>
      </c>
      <c r="D1105" s="30">
        <v>23685</v>
      </c>
      <c r="E1105" t="s">
        <v>2112</v>
      </c>
      <c r="F1105">
        <v>60</v>
      </c>
      <c r="G1105" t="s">
        <v>1013</v>
      </c>
      <c r="H1105" t="s">
        <v>1014</v>
      </c>
      <c r="I1105" t="s">
        <v>1017</v>
      </c>
    </row>
    <row r="1106" spans="1:9" x14ac:dyDescent="0.25">
      <c r="A1106" t="s">
        <v>596</v>
      </c>
      <c r="B1106" t="s">
        <v>1011</v>
      </c>
      <c r="C1106">
        <v>80</v>
      </c>
      <c r="D1106" s="30">
        <v>23686</v>
      </c>
      <c r="E1106" t="s">
        <v>2113</v>
      </c>
      <c r="F1106">
        <v>60</v>
      </c>
      <c r="G1106" t="s">
        <v>1013</v>
      </c>
      <c r="H1106" t="s">
        <v>1014</v>
      </c>
      <c r="I1106" t="s">
        <v>1017</v>
      </c>
    </row>
    <row r="1107" spans="1:9" x14ac:dyDescent="0.25">
      <c r="A1107" t="s">
        <v>596</v>
      </c>
      <c r="B1107" t="s">
        <v>1011</v>
      </c>
      <c r="C1107">
        <v>80</v>
      </c>
      <c r="D1107" s="30">
        <v>23687</v>
      </c>
      <c r="E1107" t="s">
        <v>2114</v>
      </c>
      <c r="F1107">
        <v>60</v>
      </c>
      <c r="G1107" t="s">
        <v>1013</v>
      </c>
      <c r="H1107" t="s">
        <v>1014</v>
      </c>
      <c r="I1107" t="s">
        <v>1017</v>
      </c>
    </row>
    <row r="1108" spans="1:9" x14ac:dyDescent="0.25">
      <c r="A1108" t="s">
        <v>596</v>
      </c>
      <c r="B1108" t="s">
        <v>1011</v>
      </c>
      <c r="C1108">
        <v>80</v>
      </c>
      <c r="D1108" s="30">
        <v>23688</v>
      </c>
      <c r="E1108" t="s">
        <v>2115</v>
      </c>
      <c r="F1108">
        <v>60</v>
      </c>
      <c r="G1108" t="s">
        <v>1013</v>
      </c>
      <c r="H1108" t="s">
        <v>1014</v>
      </c>
      <c r="I1108" t="s">
        <v>1017</v>
      </c>
    </row>
    <row r="1109" spans="1:9" x14ac:dyDescent="0.25">
      <c r="A1109" t="s">
        <v>596</v>
      </c>
      <c r="B1109" t="s">
        <v>1011</v>
      </c>
      <c r="C1109">
        <v>80</v>
      </c>
      <c r="D1109" s="30">
        <v>23689</v>
      </c>
      <c r="E1109" t="s">
        <v>2116</v>
      </c>
      <c r="F1109">
        <v>60</v>
      </c>
      <c r="G1109" t="s">
        <v>1013</v>
      </c>
      <c r="H1109" t="s">
        <v>1014</v>
      </c>
      <c r="I1109" t="s">
        <v>1017</v>
      </c>
    </row>
    <row r="1110" spans="1:9" x14ac:dyDescent="0.25">
      <c r="A1110" t="s">
        <v>596</v>
      </c>
      <c r="B1110" t="s">
        <v>1011</v>
      </c>
      <c r="C1110">
        <v>80</v>
      </c>
      <c r="D1110" s="30">
        <v>23690</v>
      </c>
      <c r="E1110" t="s">
        <v>2117</v>
      </c>
      <c r="F1110">
        <v>60</v>
      </c>
      <c r="G1110" t="s">
        <v>1013</v>
      </c>
      <c r="H1110" t="s">
        <v>1014</v>
      </c>
      <c r="I1110" t="s">
        <v>1017</v>
      </c>
    </row>
    <row r="1111" spans="1:9" x14ac:dyDescent="0.25">
      <c r="A1111" t="s">
        <v>596</v>
      </c>
      <c r="B1111" t="s">
        <v>1011</v>
      </c>
      <c r="C1111">
        <v>80</v>
      </c>
      <c r="D1111" s="30">
        <v>23691</v>
      </c>
      <c r="E1111" t="s">
        <v>2118</v>
      </c>
      <c r="F1111">
        <v>60</v>
      </c>
      <c r="G1111" t="s">
        <v>1013</v>
      </c>
      <c r="H1111" t="s">
        <v>1014</v>
      </c>
      <c r="I1111" t="s">
        <v>1017</v>
      </c>
    </row>
    <row r="1112" spans="1:9" x14ac:dyDescent="0.25">
      <c r="A1112" t="s">
        <v>596</v>
      </c>
      <c r="B1112" t="s">
        <v>1011</v>
      </c>
      <c r="C1112">
        <v>80</v>
      </c>
      <c r="D1112" s="30">
        <v>23693</v>
      </c>
      <c r="E1112" t="s">
        <v>2119</v>
      </c>
      <c r="F1112">
        <v>60</v>
      </c>
      <c r="G1112" t="s">
        <v>1013</v>
      </c>
      <c r="H1112" t="s">
        <v>1014</v>
      </c>
      <c r="I1112" t="s">
        <v>1017</v>
      </c>
    </row>
    <row r="1113" spans="1:9" x14ac:dyDescent="0.25">
      <c r="A1113" t="s">
        <v>596</v>
      </c>
      <c r="B1113" t="s">
        <v>1011</v>
      </c>
      <c r="C1113">
        <v>80</v>
      </c>
      <c r="D1113" s="30">
        <v>23694</v>
      </c>
      <c r="E1113" t="s">
        <v>2120</v>
      </c>
      <c r="F1113">
        <v>60</v>
      </c>
      <c r="G1113" t="s">
        <v>1013</v>
      </c>
      <c r="H1113" t="s">
        <v>1014</v>
      </c>
      <c r="I1113" t="s">
        <v>1017</v>
      </c>
    </row>
    <row r="1114" spans="1:9" x14ac:dyDescent="0.25">
      <c r="A1114" t="s">
        <v>596</v>
      </c>
      <c r="B1114" t="s">
        <v>1011</v>
      </c>
      <c r="C1114">
        <v>80</v>
      </c>
      <c r="D1114" s="30">
        <v>23695</v>
      </c>
      <c r="E1114" t="s">
        <v>2121</v>
      </c>
      <c r="F1114">
        <v>60</v>
      </c>
      <c r="G1114" t="s">
        <v>1013</v>
      </c>
      <c r="H1114" t="s">
        <v>1014</v>
      </c>
      <c r="I1114" t="s">
        <v>1017</v>
      </c>
    </row>
    <row r="1115" spans="1:9" x14ac:dyDescent="0.25">
      <c r="A1115" t="s">
        <v>596</v>
      </c>
      <c r="B1115" t="s">
        <v>1011</v>
      </c>
      <c r="C1115">
        <v>80</v>
      </c>
      <c r="D1115" s="30">
        <v>23696</v>
      </c>
      <c r="E1115" t="s">
        <v>2122</v>
      </c>
      <c r="F1115">
        <v>60</v>
      </c>
      <c r="G1115" t="s">
        <v>1013</v>
      </c>
      <c r="H1115" t="s">
        <v>1014</v>
      </c>
      <c r="I1115" t="s">
        <v>1017</v>
      </c>
    </row>
    <row r="1116" spans="1:9" x14ac:dyDescent="0.25">
      <c r="A1116" t="s">
        <v>596</v>
      </c>
      <c r="B1116" t="s">
        <v>1011</v>
      </c>
      <c r="C1116">
        <v>80</v>
      </c>
      <c r="D1116" s="30">
        <v>23697</v>
      </c>
      <c r="E1116" t="s">
        <v>2123</v>
      </c>
      <c r="F1116">
        <v>60</v>
      </c>
      <c r="G1116" t="s">
        <v>1013</v>
      </c>
      <c r="H1116" t="s">
        <v>1014</v>
      </c>
      <c r="I1116" t="s">
        <v>1017</v>
      </c>
    </row>
    <row r="1117" spans="1:9" x14ac:dyDescent="0.25">
      <c r="A1117" t="s">
        <v>596</v>
      </c>
      <c r="B1117" t="s">
        <v>1011</v>
      </c>
      <c r="C1117">
        <v>80</v>
      </c>
      <c r="D1117" s="30">
        <v>23698</v>
      </c>
      <c r="E1117" t="s">
        <v>2124</v>
      </c>
      <c r="F1117">
        <v>60</v>
      </c>
      <c r="G1117" t="s">
        <v>1013</v>
      </c>
      <c r="H1117" t="s">
        <v>1014</v>
      </c>
      <c r="I1117" t="s">
        <v>1017</v>
      </c>
    </row>
    <row r="1118" spans="1:9" x14ac:dyDescent="0.25">
      <c r="A1118" t="s">
        <v>596</v>
      </c>
      <c r="B1118" t="s">
        <v>1011</v>
      </c>
      <c r="C1118">
        <v>80</v>
      </c>
      <c r="D1118" s="30">
        <v>23699</v>
      </c>
      <c r="E1118" t="s">
        <v>2125</v>
      </c>
      <c r="F1118">
        <v>60</v>
      </c>
      <c r="G1118" t="s">
        <v>1013</v>
      </c>
      <c r="H1118" t="s">
        <v>1014</v>
      </c>
      <c r="I1118" t="s">
        <v>1017</v>
      </c>
    </row>
    <row r="1119" spans="1:9" x14ac:dyDescent="0.25">
      <c r="A1119" t="s">
        <v>596</v>
      </c>
      <c r="B1119" t="s">
        <v>1011</v>
      </c>
      <c r="C1119">
        <v>80</v>
      </c>
      <c r="D1119" s="30">
        <v>23700</v>
      </c>
      <c r="E1119" t="s">
        <v>2104</v>
      </c>
      <c r="F1119">
        <v>60</v>
      </c>
      <c r="G1119" t="s">
        <v>1013</v>
      </c>
      <c r="H1119" t="s">
        <v>1014</v>
      </c>
      <c r="I1119" t="s">
        <v>1017</v>
      </c>
    </row>
    <row r="1120" spans="1:9" x14ac:dyDescent="0.25">
      <c r="A1120" t="s">
        <v>596</v>
      </c>
      <c r="B1120" t="s">
        <v>1011</v>
      </c>
      <c r="C1120">
        <v>80</v>
      </c>
      <c r="D1120" s="30">
        <v>23701</v>
      </c>
      <c r="E1120" t="s">
        <v>2126</v>
      </c>
      <c r="F1120">
        <v>60</v>
      </c>
      <c r="G1120" t="s">
        <v>1013</v>
      </c>
      <c r="H1120" t="s">
        <v>1014</v>
      </c>
      <c r="I1120" t="s">
        <v>1017</v>
      </c>
    </row>
    <row r="1121" spans="1:9" x14ac:dyDescent="0.25">
      <c r="A1121" t="s">
        <v>596</v>
      </c>
      <c r="B1121" t="s">
        <v>1011</v>
      </c>
      <c r="C1121">
        <v>80</v>
      </c>
      <c r="D1121" s="30">
        <v>23875</v>
      </c>
      <c r="E1121" t="s">
        <v>2127</v>
      </c>
      <c r="F1121">
        <v>60</v>
      </c>
      <c r="G1121" t="s">
        <v>1013</v>
      </c>
      <c r="H1121" t="s">
        <v>1014</v>
      </c>
      <c r="I1121" t="s">
        <v>1017</v>
      </c>
    </row>
    <row r="1122" spans="1:9" x14ac:dyDescent="0.25">
      <c r="A1122" t="s">
        <v>596</v>
      </c>
      <c r="B1122" t="s">
        <v>1011</v>
      </c>
      <c r="C1122">
        <v>80</v>
      </c>
      <c r="D1122" s="30">
        <v>23876</v>
      </c>
      <c r="E1122" t="s">
        <v>2128</v>
      </c>
      <c r="F1122">
        <v>60</v>
      </c>
      <c r="G1122" t="s">
        <v>1013</v>
      </c>
      <c r="H1122" t="s">
        <v>1014</v>
      </c>
      <c r="I1122" t="s">
        <v>1017</v>
      </c>
    </row>
    <row r="1123" spans="1:9" x14ac:dyDescent="0.25">
      <c r="A1123" t="s">
        <v>596</v>
      </c>
      <c r="B1123" t="s">
        <v>1011</v>
      </c>
      <c r="C1123">
        <v>80</v>
      </c>
      <c r="D1123" s="30">
        <v>23877</v>
      </c>
      <c r="E1123" t="s">
        <v>2129</v>
      </c>
      <c r="F1123">
        <v>60</v>
      </c>
      <c r="G1123" t="s">
        <v>1013</v>
      </c>
      <c r="H1123" t="s">
        <v>1014</v>
      </c>
      <c r="I1123" t="s">
        <v>1017</v>
      </c>
    </row>
    <row r="1124" spans="1:9" x14ac:dyDescent="0.25">
      <c r="A1124" t="s">
        <v>596</v>
      </c>
      <c r="B1124" t="s">
        <v>1011</v>
      </c>
      <c r="C1124">
        <v>80</v>
      </c>
      <c r="D1124" s="30">
        <v>23878</v>
      </c>
      <c r="E1124" t="s">
        <v>2130</v>
      </c>
      <c r="F1124">
        <v>60</v>
      </c>
      <c r="G1124" t="s">
        <v>1013</v>
      </c>
      <c r="H1124" t="s">
        <v>1014</v>
      </c>
      <c r="I1124" t="s">
        <v>1017</v>
      </c>
    </row>
    <row r="1125" spans="1:9" x14ac:dyDescent="0.25">
      <c r="A1125" t="s">
        <v>596</v>
      </c>
      <c r="B1125" t="s">
        <v>1011</v>
      </c>
      <c r="C1125">
        <v>80</v>
      </c>
      <c r="D1125" s="30">
        <v>23879</v>
      </c>
      <c r="E1125" t="s">
        <v>2131</v>
      </c>
      <c r="F1125">
        <v>60</v>
      </c>
      <c r="G1125" t="s">
        <v>1013</v>
      </c>
      <c r="H1125" t="s">
        <v>1014</v>
      </c>
      <c r="I1125" t="s">
        <v>1017</v>
      </c>
    </row>
    <row r="1126" spans="1:9" x14ac:dyDescent="0.25">
      <c r="A1126" t="s">
        <v>596</v>
      </c>
      <c r="B1126" t="s">
        <v>1011</v>
      </c>
      <c r="C1126">
        <v>80</v>
      </c>
      <c r="D1126" s="30">
        <v>24215</v>
      </c>
      <c r="E1126" t="s">
        <v>2132</v>
      </c>
      <c r="F1126">
        <v>60</v>
      </c>
      <c r="G1126" t="s">
        <v>1013</v>
      </c>
      <c r="H1126" t="s">
        <v>1014</v>
      </c>
      <c r="I1126" t="s">
        <v>1017</v>
      </c>
    </row>
    <row r="1127" spans="1:9" x14ac:dyDescent="0.25">
      <c r="A1127" t="s">
        <v>596</v>
      </c>
      <c r="B1127" t="s">
        <v>1011</v>
      </c>
      <c r="C1127">
        <v>80</v>
      </c>
      <c r="D1127" s="30">
        <v>24217</v>
      </c>
      <c r="E1127" t="s">
        <v>2133</v>
      </c>
      <c r="F1127">
        <v>60</v>
      </c>
      <c r="G1127" t="s">
        <v>1013</v>
      </c>
      <c r="H1127" t="s">
        <v>1014</v>
      </c>
      <c r="I1127" t="s">
        <v>1017</v>
      </c>
    </row>
    <row r="1128" spans="1:9" x14ac:dyDescent="0.25">
      <c r="A1128" t="s">
        <v>596</v>
      </c>
      <c r="B1128" t="s">
        <v>1011</v>
      </c>
      <c r="C1128">
        <v>80</v>
      </c>
      <c r="D1128" s="30">
        <v>24219</v>
      </c>
      <c r="E1128" t="s">
        <v>2134</v>
      </c>
      <c r="F1128">
        <v>60</v>
      </c>
      <c r="G1128" t="s">
        <v>1013</v>
      </c>
      <c r="H1128" t="s">
        <v>1014</v>
      </c>
      <c r="I1128" t="s">
        <v>1017</v>
      </c>
    </row>
    <row r="1129" spans="1:9" x14ac:dyDescent="0.25">
      <c r="A1129" t="s">
        <v>596</v>
      </c>
      <c r="B1129" t="s">
        <v>1011</v>
      </c>
      <c r="C1129">
        <v>80</v>
      </c>
      <c r="D1129" s="30">
        <v>24221</v>
      </c>
      <c r="E1129" t="s">
        <v>2135</v>
      </c>
      <c r="F1129">
        <v>60</v>
      </c>
      <c r="G1129" t="s">
        <v>1013</v>
      </c>
      <c r="H1129" t="s">
        <v>1014</v>
      </c>
      <c r="I1129" t="s">
        <v>1017</v>
      </c>
    </row>
    <row r="1130" spans="1:9" x14ac:dyDescent="0.25">
      <c r="A1130" t="s">
        <v>596</v>
      </c>
      <c r="B1130" t="s">
        <v>1011</v>
      </c>
      <c r="C1130">
        <v>80</v>
      </c>
      <c r="D1130" s="30">
        <v>24223</v>
      </c>
      <c r="E1130" t="s">
        <v>2136</v>
      </c>
      <c r="F1130">
        <v>60</v>
      </c>
      <c r="G1130" t="s">
        <v>1013</v>
      </c>
      <c r="H1130" t="s">
        <v>1014</v>
      </c>
      <c r="I1130" t="s">
        <v>1017</v>
      </c>
    </row>
    <row r="1131" spans="1:9" x14ac:dyDescent="0.25">
      <c r="A1131" t="s">
        <v>596</v>
      </c>
      <c r="B1131" t="s">
        <v>1011</v>
      </c>
      <c r="C1131">
        <v>80</v>
      </c>
      <c r="D1131" s="30">
        <v>24225</v>
      </c>
      <c r="E1131" t="s">
        <v>2137</v>
      </c>
      <c r="F1131">
        <v>60</v>
      </c>
      <c r="G1131" t="s">
        <v>1013</v>
      </c>
      <c r="H1131" t="s">
        <v>1014</v>
      </c>
      <c r="I1131" t="s">
        <v>1017</v>
      </c>
    </row>
    <row r="1132" spans="1:9" x14ac:dyDescent="0.25">
      <c r="A1132" t="s">
        <v>596</v>
      </c>
      <c r="B1132" t="s">
        <v>1011</v>
      </c>
      <c r="C1132">
        <v>80</v>
      </c>
      <c r="D1132" s="30">
        <v>24227</v>
      </c>
      <c r="E1132" t="s">
        <v>2138</v>
      </c>
      <c r="F1132">
        <v>60</v>
      </c>
      <c r="G1132" t="s">
        <v>1013</v>
      </c>
      <c r="H1132" t="s">
        <v>1014</v>
      </c>
      <c r="I1132" t="s">
        <v>1017</v>
      </c>
    </row>
    <row r="1133" spans="1:9" x14ac:dyDescent="0.25">
      <c r="A1133" t="s">
        <v>596</v>
      </c>
      <c r="B1133" t="s">
        <v>1011</v>
      </c>
      <c r="C1133">
        <v>80</v>
      </c>
      <c r="D1133" s="30">
        <v>24229</v>
      </c>
      <c r="E1133" t="s">
        <v>2139</v>
      </c>
      <c r="F1133">
        <v>60</v>
      </c>
      <c r="G1133" t="s">
        <v>1013</v>
      </c>
      <c r="H1133" t="s">
        <v>1014</v>
      </c>
      <c r="I1133" t="s">
        <v>1017</v>
      </c>
    </row>
    <row r="1134" spans="1:9" x14ac:dyDescent="0.25">
      <c r="A1134" t="s">
        <v>596</v>
      </c>
      <c r="B1134" t="s">
        <v>1011</v>
      </c>
      <c r="C1134">
        <v>80</v>
      </c>
      <c r="D1134" s="30">
        <v>24231</v>
      </c>
      <c r="E1134" t="s">
        <v>2140</v>
      </c>
      <c r="F1134">
        <v>60</v>
      </c>
      <c r="G1134" t="s">
        <v>1013</v>
      </c>
      <c r="H1134" t="s">
        <v>1014</v>
      </c>
      <c r="I1134" t="s">
        <v>1017</v>
      </c>
    </row>
    <row r="1135" spans="1:9" x14ac:dyDescent="0.25">
      <c r="A1135" t="s">
        <v>596</v>
      </c>
      <c r="B1135" t="s">
        <v>1011</v>
      </c>
      <c r="C1135">
        <v>80</v>
      </c>
      <c r="D1135" s="30">
        <v>24233</v>
      </c>
      <c r="E1135" t="s">
        <v>2141</v>
      </c>
      <c r="F1135">
        <v>60</v>
      </c>
      <c r="G1135" t="s">
        <v>1013</v>
      </c>
      <c r="H1135" t="s">
        <v>1014</v>
      </c>
      <c r="I1135" t="s">
        <v>1017</v>
      </c>
    </row>
    <row r="1136" spans="1:9" x14ac:dyDescent="0.25">
      <c r="A1136" t="s">
        <v>596</v>
      </c>
      <c r="B1136" t="s">
        <v>1011</v>
      </c>
      <c r="C1136">
        <v>80</v>
      </c>
      <c r="D1136" s="30">
        <v>24235</v>
      </c>
      <c r="E1136" t="s">
        <v>2142</v>
      </c>
      <c r="F1136">
        <v>60</v>
      </c>
      <c r="G1136" t="s">
        <v>1013</v>
      </c>
      <c r="H1136" t="s">
        <v>1014</v>
      </c>
      <c r="I1136" t="s">
        <v>1017</v>
      </c>
    </row>
    <row r="1137" spans="1:9" x14ac:dyDescent="0.25">
      <c r="A1137" t="s">
        <v>596</v>
      </c>
      <c r="B1137" t="s">
        <v>1011</v>
      </c>
      <c r="C1137">
        <v>80</v>
      </c>
      <c r="D1137" s="30">
        <v>24237</v>
      </c>
      <c r="E1137" t="s">
        <v>2143</v>
      </c>
      <c r="F1137">
        <v>60</v>
      </c>
      <c r="G1137" t="s">
        <v>1013</v>
      </c>
      <c r="H1137" t="s">
        <v>1014</v>
      </c>
      <c r="I1137" t="s">
        <v>1017</v>
      </c>
    </row>
    <row r="1138" spans="1:9" x14ac:dyDescent="0.25">
      <c r="A1138" t="s">
        <v>596</v>
      </c>
      <c r="B1138" t="s">
        <v>1011</v>
      </c>
      <c r="C1138">
        <v>80</v>
      </c>
      <c r="D1138" s="30">
        <v>24239</v>
      </c>
      <c r="E1138" t="s">
        <v>2144</v>
      </c>
      <c r="F1138">
        <v>60</v>
      </c>
      <c r="G1138" t="s">
        <v>1013</v>
      </c>
      <c r="H1138" t="s">
        <v>1014</v>
      </c>
      <c r="I1138" t="s">
        <v>1017</v>
      </c>
    </row>
    <row r="1139" spans="1:9" x14ac:dyDescent="0.25">
      <c r="A1139" t="s">
        <v>596</v>
      </c>
      <c r="B1139" t="s">
        <v>1011</v>
      </c>
      <c r="C1139">
        <v>80</v>
      </c>
      <c r="D1139" s="30">
        <v>24241</v>
      </c>
      <c r="E1139" t="s">
        <v>2145</v>
      </c>
      <c r="F1139">
        <v>60</v>
      </c>
      <c r="G1139" t="s">
        <v>1013</v>
      </c>
      <c r="H1139" t="s">
        <v>1014</v>
      </c>
      <c r="I1139" t="s">
        <v>1017</v>
      </c>
    </row>
    <row r="1140" spans="1:9" x14ac:dyDescent="0.25">
      <c r="A1140" t="s">
        <v>596</v>
      </c>
      <c r="B1140" t="s">
        <v>1011</v>
      </c>
      <c r="C1140">
        <v>80</v>
      </c>
      <c r="D1140" s="30">
        <v>24243</v>
      </c>
      <c r="E1140" t="s">
        <v>2146</v>
      </c>
      <c r="F1140">
        <v>60</v>
      </c>
      <c r="G1140" t="s">
        <v>1013</v>
      </c>
      <c r="H1140" t="s">
        <v>1014</v>
      </c>
      <c r="I1140" t="s">
        <v>1017</v>
      </c>
    </row>
    <row r="1141" spans="1:9" x14ac:dyDescent="0.25">
      <c r="A1141" t="s">
        <v>596</v>
      </c>
      <c r="B1141" t="s">
        <v>1011</v>
      </c>
      <c r="C1141">
        <v>80</v>
      </c>
      <c r="D1141" s="30">
        <v>24245</v>
      </c>
      <c r="E1141" t="s">
        <v>2147</v>
      </c>
      <c r="F1141">
        <v>60</v>
      </c>
      <c r="G1141" t="s">
        <v>1013</v>
      </c>
      <c r="H1141" t="s">
        <v>1014</v>
      </c>
      <c r="I1141" t="s">
        <v>1017</v>
      </c>
    </row>
    <row r="1142" spans="1:9" x14ac:dyDescent="0.25">
      <c r="A1142" t="s">
        <v>596</v>
      </c>
      <c r="B1142" t="s">
        <v>1011</v>
      </c>
      <c r="C1142">
        <v>80</v>
      </c>
      <c r="D1142" s="30">
        <v>24247</v>
      </c>
      <c r="E1142" t="s">
        <v>2148</v>
      </c>
      <c r="F1142">
        <v>60</v>
      </c>
      <c r="G1142" t="s">
        <v>1013</v>
      </c>
      <c r="H1142" t="s">
        <v>1014</v>
      </c>
      <c r="I1142" t="s">
        <v>1017</v>
      </c>
    </row>
    <row r="1143" spans="1:9" x14ac:dyDescent="0.25">
      <c r="A1143" t="s">
        <v>596</v>
      </c>
      <c r="B1143" t="s">
        <v>1011</v>
      </c>
      <c r="C1143">
        <v>80</v>
      </c>
      <c r="D1143" s="30">
        <v>24249</v>
      </c>
      <c r="E1143" t="s">
        <v>2149</v>
      </c>
      <c r="F1143">
        <v>60</v>
      </c>
      <c r="G1143" t="s">
        <v>1013</v>
      </c>
      <c r="H1143" t="s">
        <v>1014</v>
      </c>
      <c r="I1143" t="s">
        <v>1017</v>
      </c>
    </row>
    <row r="1144" spans="1:9" x14ac:dyDescent="0.25">
      <c r="A1144" t="s">
        <v>596</v>
      </c>
      <c r="B1144" t="s">
        <v>1011</v>
      </c>
      <c r="C1144">
        <v>80</v>
      </c>
      <c r="D1144" s="30">
        <v>24251</v>
      </c>
      <c r="E1144" t="s">
        <v>1732</v>
      </c>
      <c r="F1144">
        <v>60</v>
      </c>
      <c r="G1144" t="s">
        <v>1013</v>
      </c>
      <c r="H1144" t="s">
        <v>1014</v>
      </c>
      <c r="I1144" t="s">
        <v>1017</v>
      </c>
    </row>
    <row r="1145" spans="1:9" x14ac:dyDescent="0.25">
      <c r="A1145" t="s">
        <v>596</v>
      </c>
      <c r="B1145" t="s">
        <v>1011</v>
      </c>
      <c r="C1145">
        <v>80</v>
      </c>
      <c r="D1145" s="30">
        <v>24253</v>
      </c>
      <c r="E1145" t="s">
        <v>2150</v>
      </c>
      <c r="F1145">
        <v>60</v>
      </c>
      <c r="G1145" t="s">
        <v>1013</v>
      </c>
      <c r="H1145" t="s">
        <v>1014</v>
      </c>
      <c r="I1145" t="s">
        <v>1017</v>
      </c>
    </row>
    <row r="1146" spans="1:9" x14ac:dyDescent="0.25">
      <c r="A1146" t="s">
        <v>596</v>
      </c>
      <c r="B1146" t="s">
        <v>1011</v>
      </c>
      <c r="C1146">
        <v>80</v>
      </c>
      <c r="D1146" s="30">
        <v>24254</v>
      </c>
      <c r="E1146" t="s">
        <v>2151</v>
      </c>
      <c r="F1146">
        <v>60</v>
      </c>
      <c r="G1146" t="s">
        <v>1013</v>
      </c>
      <c r="H1146" t="s">
        <v>1014</v>
      </c>
      <c r="I1146" t="s">
        <v>1017</v>
      </c>
    </row>
    <row r="1147" spans="1:9" x14ac:dyDescent="0.25">
      <c r="A1147" t="s">
        <v>596</v>
      </c>
      <c r="B1147" t="s">
        <v>1011</v>
      </c>
      <c r="C1147">
        <v>80</v>
      </c>
      <c r="D1147" s="30">
        <v>24255</v>
      </c>
      <c r="E1147" t="s">
        <v>2152</v>
      </c>
      <c r="F1147">
        <v>60</v>
      </c>
      <c r="G1147" t="s">
        <v>1013</v>
      </c>
      <c r="H1147" t="s">
        <v>1014</v>
      </c>
      <c r="I1147" t="s">
        <v>1017</v>
      </c>
    </row>
    <row r="1148" spans="1:9" x14ac:dyDescent="0.25">
      <c r="A1148" t="s">
        <v>596</v>
      </c>
      <c r="B1148" t="s">
        <v>1011</v>
      </c>
      <c r="C1148">
        <v>80</v>
      </c>
      <c r="D1148" s="30">
        <v>24257</v>
      </c>
      <c r="E1148" t="s">
        <v>2153</v>
      </c>
      <c r="F1148">
        <v>60</v>
      </c>
      <c r="G1148" t="s">
        <v>1013</v>
      </c>
      <c r="H1148" t="s">
        <v>1014</v>
      </c>
      <c r="I1148" t="s">
        <v>1017</v>
      </c>
    </row>
    <row r="1149" spans="1:9" x14ac:dyDescent="0.25">
      <c r="A1149" t="s">
        <v>596</v>
      </c>
      <c r="B1149" t="s">
        <v>1011</v>
      </c>
      <c r="C1149">
        <v>80</v>
      </c>
      <c r="D1149" s="30">
        <v>24259</v>
      </c>
      <c r="E1149" t="s">
        <v>2154</v>
      </c>
      <c r="F1149">
        <v>60</v>
      </c>
      <c r="G1149" t="s">
        <v>1013</v>
      </c>
      <c r="H1149" t="s">
        <v>1014</v>
      </c>
      <c r="I1149" t="s">
        <v>1017</v>
      </c>
    </row>
    <row r="1150" spans="1:9" x14ac:dyDescent="0.25">
      <c r="A1150" t="s">
        <v>596</v>
      </c>
      <c r="B1150" t="s">
        <v>1011</v>
      </c>
      <c r="C1150">
        <v>80</v>
      </c>
      <c r="D1150" s="30">
        <v>24261</v>
      </c>
      <c r="E1150" t="s">
        <v>2155</v>
      </c>
      <c r="F1150">
        <v>60</v>
      </c>
      <c r="G1150" t="s">
        <v>1013</v>
      </c>
      <c r="H1150" t="s">
        <v>1014</v>
      </c>
      <c r="I1150" t="s">
        <v>1017</v>
      </c>
    </row>
    <row r="1151" spans="1:9" x14ac:dyDescent="0.25">
      <c r="A1151" t="s">
        <v>596</v>
      </c>
      <c r="B1151" t="s">
        <v>1011</v>
      </c>
      <c r="C1151">
        <v>80</v>
      </c>
      <c r="D1151" s="30">
        <v>24263</v>
      </c>
      <c r="E1151" t="s">
        <v>2156</v>
      </c>
      <c r="F1151">
        <v>60</v>
      </c>
      <c r="G1151" t="s">
        <v>1013</v>
      </c>
      <c r="H1151" t="s">
        <v>1014</v>
      </c>
      <c r="I1151" t="s">
        <v>1017</v>
      </c>
    </row>
    <row r="1152" spans="1:9" x14ac:dyDescent="0.25">
      <c r="A1152" t="s">
        <v>596</v>
      </c>
      <c r="B1152" t="s">
        <v>1011</v>
      </c>
      <c r="C1152">
        <v>80</v>
      </c>
      <c r="D1152" s="30">
        <v>24265</v>
      </c>
      <c r="E1152" t="s">
        <v>2157</v>
      </c>
      <c r="F1152">
        <v>60</v>
      </c>
      <c r="G1152" t="s">
        <v>1013</v>
      </c>
      <c r="H1152" t="s">
        <v>1014</v>
      </c>
      <c r="I1152" t="s">
        <v>1017</v>
      </c>
    </row>
    <row r="1153" spans="1:9" x14ac:dyDescent="0.25">
      <c r="A1153" t="s">
        <v>596</v>
      </c>
      <c r="B1153" t="s">
        <v>1011</v>
      </c>
      <c r="C1153">
        <v>80</v>
      </c>
      <c r="D1153" s="30">
        <v>24267</v>
      </c>
      <c r="E1153" t="s">
        <v>2158</v>
      </c>
      <c r="F1153">
        <v>60</v>
      </c>
      <c r="G1153" t="s">
        <v>1013</v>
      </c>
      <c r="H1153" t="s">
        <v>1014</v>
      </c>
      <c r="I1153" t="s">
        <v>1017</v>
      </c>
    </row>
    <row r="1154" spans="1:9" x14ac:dyDescent="0.25">
      <c r="A1154" t="s">
        <v>596</v>
      </c>
      <c r="B1154" t="s">
        <v>1011</v>
      </c>
      <c r="C1154">
        <v>80</v>
      </c>
      <c r="D1154" s="30">
        <v>24269</v>
      </c>
      <c r="E1154" t="s">
        <v>2159</v>
      </c>
      <c r="F1154">
        <v>60</v>
      </c>
      <c r="G1154" t="s">
        <v>1013</v>
      </c>
      <c r="H1154" t="s">
        <v>1014</v>
      </c>
      <c r="I1154" t="s">
        <v>1017</v>
      </c>
    </row>
    <row r="1155" spans="1:9" x14ac:dyDescent="0.25">
      <c r="A1155" t="s">
        <v>596</v>
      </c>
      <c r="B1155" t="s">
        <v>1011</v>
      </c>
      <c r="C1155">
        <v>80</v>
      </c>
      <c r="D1155" s="30">
        <v>51330</v>
      </c>
      <c r="E1155" t="s">
        <v>2160</v>
      </c>
      <c r="F1155">
        <v>60</v>
      </c>
      <c r="G1155" t="s">
        <v>1013</v>
      </c>
      <c r="H1155" t="s">
        <v>1014</v>
      </c>
      <c r="I1155" t="s">
        <v>1017</v>
      </c>
    </row>
    <row r="1156" spans="1:9" x14ac:dyDescent="0.25">
      <c r="A1156" t="s">
        <v>596</v>
      </c>
      <c r="B1156" t="s">
        <v>1011</v>
      </c>
      <c r="C1156">
        <v>80</v>
      </c>
      <c r="D1156" s="30">
        <v>51331</v>
      </c>
      <c r="E1156" t="s">
        <v>2161</v>
      </c>
      <c r="F1156">
        <v>60</v>
      </c>
      <c r="G1156" t="s">
        <v>1013</v>
      </c>
      <c r="H1156" t="s">
        <v>1014</v>
      </c>
      <c r="I1156" t="s">
        <v>1017</v>
      </c>
    </row>
    <row r="1157" spans="1:9" x14ac:dyDescent="0.25">
      <c r="A1157" t="s">
        <v>596</v>
      </c>
      <c r="B1157" t="s">
        <v>1011</v>
      </c>
      <c r="C1157">
        <v>80</v>
      </c>
      <c r="D1157" s="30">
        <v>70068</v>
      </c>
      <c r="E1157" t="s">
        <v>2162</v>
      </c>
      <c r="F1157">
        <v>60</v>
      </c>
      <c r="G1157" t="s">
        <v>1013</v>
      </c>
      <c r="H1157" t="s">
        <v>1014</v>
      </c>
      <c r="I1157" t="s">
        <v>1017</v>
      </c>
    </row>
    <row r="1158" spans="1:9" x14ac:dyDescent="0.25">
      <c r="A1158" t="s">
        <v>280</v>
      </c>
      <c r="B1158" t="s">
        <v>1011</v>
      </c>
      <c r="C1158">
        <v>10</v>
      </c>
      <c r="D1158" s="30">
        <v>10000</v>
      </c>
      <c r="E1158" t="s">
        <v>1012</v>
      </c>
      <c r="F1158">
        <v>65</v>
      </c>
      <c r="G1158" t="s">
        <v>1013</v>
      </c>
      <c r="H1158" t="s">
        <v>1014</v>
      </c>
      <c r="I1158" t="s">
        <v>1015</v>
      </c>
    </row>
    <row r="1159" spans="1:9" x14ac:dyDescent="0.25">
      <c r="A1159" t="s">
        <v>280</v>
      </c>
      <c r="B1159" t="s">
        <v>1011</v>
      </c>
      <c r="C1159">
        <v>85</v>
      </c>
      <c r="D1159" s="30">
        <v>10068</v>
      </c>
      <c r="E1159" t="s">
        <v>2163</v>
      </c>
      <c r="F1159">
        <v>65</v>
      </c>
      <c r="G1159" t="s">
        <v>1013</v>
      </c>
      <c r="H1159" t="s">
        <v>1014</v>
      </c>
      <c r="I1159" t="s">
        <v>1017</v>
      </c>
    </row>
    <row r="1160" spans="1:9" x14ac:dyDescent="0.25">
      <c r="A1160" t="s">
        <v>280</v>
      </c>
      <c r="B1160" t="s">
        <v>1011</v>
      </c>
      <c r="C1160">
        <v>85</v>
      </c>
      <c r="D1160" s="30">
        <v>10101</v>
      </c>
      <c r="E1160" t="s">
        <v>1022</v>
      </c>
      <c r="F1160">
        <v>65</v>
      </c>
      <c r="G1160" t="s">
        <v>1013</v>
      </c>
      <c r="H1160" t="s">
        <v>1014</v>
      </c>
      <c r="I1160" t="s">
        <v>1017</v>
      </c>
    </row>
    <row r="1161" spans="1:9" x14ac:dyDescent="0.25">
      <c r="A1161" t="s">
        <v>280</v>
      </c>
      <c r="B1161" t="s">
        <v>1011</v>
      </c>
      <c r="C1161">
        <v>85</v>
      </c>
      <c r="D1161" s="30">
        <v>10385</v>
      </c>
      <c r="E1161" t="s">
        <v>2164</v>
      </c>
      <c r="F1161">
        <v>65</v>
      </c>
      <c r="G1161" t="s">
        <v>1013</v>
      </c>
      <c r="H1161" t="s">
        <v>1014</v>
      </c>
      <c r="I1161" t="s">
        <v>1017</v>
      </c>
    </row>
    <row r="1162" spans="1:9" x14ac:dyDescent="0.25">
      <c r="A1162" t="s">
        <v>280</v>
      </c>
      <c r="B1162" t="s">
        <v>1011</v>
      </c>
      <c r="C1162">
        <v>85</v>
      </c>
      <c r="D1162" s="30">
        <v>10386</v>
      </c>
      <c r="E1162" t="s">
        <v>2165</v>
      </c>
      <c r="F1162">
        <v>65</v>
      </c>
      <c r="G1162" t="s">
        <v>1013</v>
      </c>
      <c r="H1162" t="s">
        <v>1014</v>
      </c>
      <c r="I1162" t="s">
        <v>1017</v>
      </c>
    </row>
    <row r="1163" spans="1:9" x14ac:dyDescent="0.25">
      <c r="A1163" t="s">
        <v>280</v>
      </c>
      <c r="B1163" t="s">
        <v>1011</v>
      </c>
      <c r="C1163">
        <v>85</v>
      </c>
      <c r="D1163" s="30">
        <v>10387</v>
      </c>
      <c r="E1163" t="s">
        <v>2166</v>
      </c>
      <c r="F1163">
        <v>65</v>
      </c>
      <c r="G1163" t="s">
        <v>1013</v>
      </c>
      <c r="H1163" t="s">
        <v>1014</v>
      </c>
      <c r="I1163" t="s">
        <v>1017</v>
      </c>
    </row>
    <row r="1164" spans="1:9" x14ac:dyDescent="0.25">
      <c r="A1164" t="s">
        <v>280</v>
      </c>
      <c r="B1164" t="s">
        <v>1011</v>
      </c>
      <c r="C1164">
        <v>85</v>
      </c>
      <c r="D1164" s="30">
        <v>10389</v>
      </c>
      <c r="E1164" t="s">
        <v>2167</v>
      </c>
      <c r="F1164">
        <v>65</v>
      </c>
      <c r="G1164" t="s">
        <v>1013</v>
      </c>
      <c r="H1164" t="s">
        <v>1014</v>
      </c>
      <c r="I1164" t="s">
        <v>1017</v>
      </c>
    </row>
    <row r="1165" spans="1:9" x14ac:dyDescent="0.25">
      <c r="A1165" t="s">
        <v>280</v>
      </c>
      <c r="B1165" t="s">
        <v>1011</v>
      </c>
      <c r="C1165">
        <v>85</v>
      </c>
      <c r="D1165" s="30">
        <v>10391</v>
      </c>
      <c r="E1165" t="s">
        <v>2168</v>
      </c>
      <c r="F1165">
        <v>65</v>
      </c>
      <c r="G1165" t="s">
        <v>1013</v>
      </c>
      <c r="H1165" t="s">
        <v>1014</v>
      </c>
      <c r="I1165" t="s">
        <v>1017</v>
      </c>
    </row>
    <row r="1166" spans="1:9" x14ac:dyDescent="0.25">
      <c r="A1166" t="s">
        <v>280</v>
      </c>
      <c r="B1166" t="s">
        <v>1011</v>
      </c>
      <c r="C1166">
        <v>85</v>
      </c>
      <c r="D1166" s="30">
        <v>10392</v>
      </c>
      <c r="E1166" t="s">
        <v>2169</v>
      </c>
      <c r="F1166">
        <v>65</v>
      </c>
      <c r="G1166" t="s">
        <v>1013</v>
      </c>
      <c r="H1166" t="s">
        <v>1014</v>
      </c>
      <c r="I1166" t="s">
        <v>1017</v>
      </c>
    </row>
    <row r="1167" spans="1:9" x14ac:dyDescent="0.25">
      <c r="A1167" t="s">
        <v>280</v>
      </c>
      <c r="B1167" t="s">
        <v>1011</v>
      </c>
      <c r="C1167">
        <v>85</v>
      </c>
      <c r="D1167" s="30">
        <v>10393</v>
      </c>
      <c r="E1167" t="s">
        <v>2170</v>
      </c>
      <c r="F1167">
        <v>65</v>
      </c>
      <c r="G1167" t="s">
        <v>1013</v>
      </c>
      <c r="H1167" t="s">
        <v>1014</v>
      </c>
      <c r="I1167" t="s">
        <v>1017</v>
      </c>
    </row>
    <row r="1168" spans="1:9" x14ac:dyDescent="0.25">
      <c r="A1168" t="s">
        <v>280</v>
      </c>
      <c r="B1168" t="s">
        <v>1011</v>
      </c>
      <c r="C1168">
        <v>85</v>
      </c>
      <c r="D1168" s="30">
        <v>10394</v>
      </c>
      <c r="E1168" t="s">
        <v>2171</v>
      </c>
      <c r="F1168">
        <v>65</v>
      </c>
      <c r="G1168" t="s">
        <v>1013</v>
      </c>
      <c r="H1168" t="s">
        <v>1014</v>
      </c>
      <c r="I1168" t="s">
        <v>1017</v>
      </c>
    </row>
    <row r="1169" spans="1:9" x14ac:dyDescent="0.25">
      <c r="A1169" t="s">
        <v>280</v>
      </c>
      <c r="B1169" t="s">
        <v>1011</v>
      </c>
      <c r="C1169">
        <v>85</v>
      </c>
      <c r="D1169" s="30">
        <v>10395</v>
      </c>
      <c r="E1169" t="s">
        <v>2172</v>
      </c>
      <c r="F1169">
        <v>65</v>
      </c>
      <c r="G1169" t="s">
        <v>1013</v>
      </c>
      <c r="H1169" t="s">
        <v>1014</v>
      </c>
      <c r="I1169" t="s">
        <v>1017</v>
      </c>
    </row>
    <row r="1170" spans="1:9" x14ac:dyDescent="0.25">
      <c r="A1170" t="s">
        <v>280</v>
      </c>
      <c r="B1170" t="s">
        <v>1011</v>
      </c>
      <c r="C1170">
        <v>85</v>
      </c>
      <c r="D1170" s="30">
        <v>10397</v>
      </c>
      <c r="E1170" t="s">
        <v>2173</v>
      </c>
      <c r="F1170">
        <v>65</v>
      </c>
      <c r="G1170" t="s">
        <v>1013</v>
      </c>
      <c r="H1170" t="s">
        <v>1014</v>
      </c>
      <c r="I1170" t="s">
        <v>1017</v>
      </c>
    </row>
    <row r="1171" spans="1:9" x14ac:dyDescent="0.25">
      <c r="A1171" t="s">
        <v>280</v>
      </c>
      <c r="B1171" t="s">
        <v>1011</v>
      </c>
      <c r="C1171">
        <v>85</v>
      </c>
      <c r="D1171" s="30">
        <v>10399</v>
      </c>
      <c r="E1171" t="s">
        <v>2174</v>
      </c>
      <c r="F1171">
        <v>65</v>
      </c>
      <c r="G1171" t="s">
        <v>1013</v>
      </c>
      <c r="H1171" t="s">
        <v>1014</v>
      </c>
      <c r="I1171" t="s">
        <v>1017</v>
      </c>
    </row>
    <row r="1172" spans="1:9" x14ac:dyDescent="0.25">
      <c r="A1172" t="s">
        <v>280</v>
      </c>
      <c r="B1172" t="s">
        <v>1011</v>
      </c>
      <c r="C1172">
        <v>85</v>
      </c>
      <c r="D1172" s="30">
        <v>10401</v>
      </c>
      <c r="E1172" t="s">
        <v>2175</v>
      </c>
      <c r="F1172">
        <v>65</v>
      </c>
      <c r="G1172" t="s">
        <v>1013</v>
      </c>
      <c r="H1172" t="s">
        <v>1014</v>
      </c>
      <c r="I1172" t="s">
        <v>1017</v>
      </c>
    </row>
    <row r="1173" spans="1:9" x14ac:dyDescent="0.25">
      <c r="A1173" t="s">
        <v>280</v>
      </c>
      <c r="B1173" t="s">
        <v>1011</v>
      </c>
      <c r="C1173">
        <v>85</v>
      </c>
      <c r="D1173" s="30">
        <v>10403</v>
      </c>
      <c r="E1173" t="s">
        <v>2176</v>
      </c>
      <c r="F1173">
        <v>65</v>
      </c>
      <c r="G1173" t="s">
        <v>1013</v>
      </c>
      <c r="H1173" t="s">
        <v>1014</v>
      </c>
      <c r="I1173" t="s">
        <v>1017</v>
      </c>
    </row>
    <row r="1174" spans="1:9" x14ac:dyDescent="0.25">
      <c r="A1174" t="s">
        <v>280</v>
      </c>
      <c r="B1174" t="s">
        <v>1011</v>
      </c>
      <c r="C1174">
        <v>85</v>
      </c>
      <c r="D1174" s="30">
        <v>10405</v>
      </c>
      <c r="E1174" t="s">
        <v>2177</v>
      </c>
      <c r="F1174">
        <v>65</v>
      </c>
      <c r="G1174" t="s">
        <v>1013</v>
      </c>
      <c r="H1174" t="s">
        <v>1014</v>
      </c>
      <c r="I1174" t="s">
        <v>1017</v>
      </c>
    </row>
    <row r="1175" spans="1:9" x14ac:dyDescent="0.25">
      <c r="A1175" t="s">
        <v>280</v>
      </c>
      <c r="B1175" t="s">
        <v>1011</v>
      </c>
      <c r="C1175">
        <v>85</v>
      </c>
      <c r="D1175" s="30">
        <v>10409</v>
      </c>
      <c r="E1175" t="s">
        <v>2178</v>
      </c>
      <c r="F1175">
        <v>65</v>
      </c>
      <c r="G1175" t="s">
        <v>1013</v>
      </c>
      <c r="H1175" t="s">
        <v>1014</v>
      </c>
      <c r="I1175" t="s">
        <v>1017</v>
      </c>
    </row>
    <row r="1176" spans="1:9" x14ac:dyDescent="0.25">
      <c r="A1176" t="s">
        <v>280</v>
      </c>
      <c r="B1176" t="s">
        <v>1011</v>
      </c>
      <c r="C1176">
        <v>85</v>
      </c>
      <c r="D1176" s="30">
        <v>10411</v>
      </c>
      <c r="E1176" t="s">
        <v>2179</v>
      </c>
      <c r="F1176">
        <v>65</v>
      </c>
      <c r="G1176" t="s">
        <v>1013</v>
      </c>
      <c r="H1176" t="s">
        <v>1014</v>
      </c>
      <c r="I1176" t="s">
        <v>1017</v>
      </c>
    </row>
    <row r="1177" spans="1:9" x14ac:dyDescent="0.25">
      <c r="A1177" t="s">
        <v>280</v>
      </c>
      <c r="B1177" t="s">
        <v>1011</v>
      </c>
      <c r="C1177">
        <v>85</v>
      </c>
      <c r="D1177" s="30">
        <v>10413</v>
      </c>
      <c r="E1177" t="s">
        <v>2180</v>
      </c>
      <c r="F1177">
        <v>65</v>
      </c>
      <c r="G1177" t="s">
        <v>1013</v>
      </c>
      <c r="H1177" t="s">
        <v>1014</v>
      </c>
      <c r="I1177" t="s">
        <v>1017</v>
      </c>
    </row>
    <row r="1178" spans="1:9" x14ac:dyDescent="0.25">
      <c r="A1178" t="s">
        <v>280</v>
      </c>
      <c r="B1178" t="s">
        <v>1011</v>
      </c>
      <c r="C1178">
        <v>85</v>
      </c>
      <c r="D1178" s="30">
        <v>10415</v>
      </c>
      <c r="E1178" t="s">
        <v>2181</v>
      </c>
      <c r="F1178">
        <v>65</v>
      </c>
      <c r="G1178" t="s">
        <v>1013</v>
      </c>
      <c r="H1178" t="s">
        <v>1014</v>
      </c>
      <c r="I1178" t="s">
        <v>1017</v>
      </c>
    </row>
    <row r="1179" spans="1:9" x14ac:dyDescent="0.25">
      <c r="A1179" t="s">
        <v>280</v>
      </c>
      <c r="B1179" t="s">
        <v>1011</v>
      </c>
      <c r="C1179">
        <v>85</v>
      </c>
      <c r="D1179" s="30">
        <v>10417</v>
      </c>
      <c r="E1179" t="s">
        <v>2182</v>
      </c>
      <c r="F1179">
        <v>65</v>
      </c>
      <c r="G1179" t="s">
        <v>1013</v>
      </c>
      <c r="H1179" t="s">
        <v>1014</v>
      </c>
      <c r="I1179" t="s">
        <v>1017</v>
      </c>
    </row>
    <row r="1180" spans="1:9" x14ac:dyDescent="0.25">
      <c r="A1180" t="s">
        <v>280</v>
      </c>
      <c r="B1180" t="s">
        <v>1011</v>
      </c>
      <c r="C1180">
        <v>85</v>
      </c>
      <c r="D1180" s="30">
        <v>10419</v>
      </c>
      <c r="E1180" t="s">
        <v>2172</v>
      </c>
      <c r="F1180">
        <v>65</v>
      </c>
      <c r="G1180" t="s">
        <v>1013</v>
      </c>
      <c r="H1180" t="s">
        <v>1014</v>
      </c>
      <c r="I1180" t="s">
        <v>1017</v>
      </c>
    </row>
    <row r="1181" spans="1:9" x14ac:dyDescent="0.25">
      <c r="A1181" t="s">
        <v>280</v>
      </c>
      <c r="B1181" t="s">
        <v>1011</v>
      </c>
      <c r="C1181">
        <v>85</v>
      </c>
      <c r="D1181" s="30">
        <v>10421</v>
      </c>
      <c r="E1181" t="s">
        <v>2183</v>
      </c>
      <c r="F1181">
        <v>65</v>
      </c>
      <c r="G1181" t="s">
        <v>1013</v>
      </c>
      <c r="H1181" t="s">
        <v>1014</v>
      </c>
      <c r="I1181" t="s">
        <v>1017</v>
      </c>
    </row>
    <row r="1182" spans="1:9" x14ac:dyDescent="0.25">
      <c r="A1182" t="s">
        <v>280</v>
      </c>
      <c r="B1182" t="s">
        <v>1011</v>
      </c>
      <c r="C1182">
        <v>85</v>
      </c>
      <c r="D1182" s="30">
        <v>10423</v>
      </c>
      <c r="E1182" t="s">
        <v>2184</v>
      </c>
      <c r="F1182">
        <v>65</v>
      </c>
      <c r="G1182" t="s">
        <v>1013</v>
      </c>
      <c r="H1182" t="s">
        <v>1014</v>
      </c>
      <c r="I1182" t="s">
        <v>1017</v>
      </c>
    </row>
    <row r="1183" spans="1:9" x14ac:dyDescent="0.25">
      <c r="A1183" t="s">
        <v>280</v>
      </c>
      <c r="B1183" t="s">
        <v>1011</v>
      </c>
      <c r="C1183">
        <v>85</v>
      </c>
      <c r="D1183" s="30">
        <v>10425</v>
      </c>
      <c r="E1183" t="s">
        <v>2185</v>
      </c>
      <c r="F1183">
        <v>65</v>
      </c>
      <c r="G1183" t="s">
        <v>1013</v>
      </c>
      <c r="H1183" t="s">
        <v>1014</v>
      </c>
      <c r="I1183" t="s">
        <v>1017</v>
      </c>
    </row>
    <row r="1184" spans="1:9" x14ac:dyDescent="0.25">
      <c r="A1184" t="s">
        <v>280</v>
      </c>
      <c r="B1184" t="s">
        <v>1011</v>
      </c>
      <c r="C1184">
        <v>85</v>
      </c>
      <c r="D1184" s="30">
        <v>10427</v>
      </c>
      <c r="E1184" t="s">
        <v>2186</v>
      </c>
      <c r="F1184">
        <v>65</v>
      </c>
      <c r="G1184" t="s">
        <v>1013</v>
      </c>
      <c r="H1184" t="s">
        <v>1014</v>
      </c>
      <c r="I1184" t="s">
        <v>1017</v>
      </c>
    </row>
    <row r="1185" spans="1:9" x14ac:dyDescent="0.25">
      <c r="A1185" t="s">
        <v>280</v>
      </c>
      <c r="B1185" t="s">
        <v>1011</v>
      </c>
      <c r="C1185">
        <v>85</v>
      </c>
      <c r="D1185" s="30">
        <v>11052</v>
      </c>
      <c r="E1185" t="s">
        <v>2187</v>
      </c>
      <c r="F1185">
        <v>65</v>
      </c>
      <c r="G1185" t="s">
        <v>1013</v>
      </c>
      <c r="H1185" t="s">
        <v>1014</v>
      </c>
      <c r="I1185" t="s">
        <v>1335</v>
      </c>
    </row>
    <row r="1186" spans="1:9" x14ac:dyDescent="0.25">
      <c r="A1186" t="s">
        <v>280</v>
      </c>
      <c r="B1186" t="s">
        <v>1011</v>
      </c>
      <c r="C1186">
        <v>85</v>
      </c>
      <c r="D1186" s="30">
        <v>11053</v>
      </c>
      <c r="E1186" t="s">
        <v>2188</v>
      </c>
      <c r="F1186">
        <v>65</v>
      </c>
      <c r="G1186" t="s">
        <v>1013</v>
      </c>
      <c r="H1186" t="s">
        <v>1014</v>
      </c>
      <c r="I1186" t="s">
        <v>1335</v>
      </c>
    </row>
    <row r="1187" spans="1:9" x14ac:dyDescent="0.25">
      <c r="A1187" t="s">
        <v>280</v>
      </c>
      <c r="B1187" t="s">
        <v>1011</v>
      </c>
      <c r="C1187">
        <v>85</v>
      </c>
      <c r="D1187" s="30">
        <v>15130</v>
      </c>
      <c r="E1187" t="s">
        <v>2189</v>
      </c>
      <c r="F1187">
        <v>65</v>
      </c>
      <c r="G1187" t="s">
        <v>1013</v>
      </c>
      <c r="H1187" t="s">
        <v>1014</v>
      </c>
      <c r="I1187" t="s">
        <v>1017</v>
      </c>
    </row>
    <row r="1188" spans="1:9" x14ac:dyDescent="0.25">
      <c r="A1188" t="s">
        <v>280</v>
      </c>
      <c r="B1188" t="s">
        <v>1011</v>
      </c>
      <c r="C1188">
        <v>85</v>
      </c>
      <c r="D1188" s="30">
        <v>21011</v>
      </c>
      <c r="E1188" t="s">
        <v>2190</v>
      </c>
      <c r="F1188">
        <v>65</v>
      </c>
      <c r="G1188" t="s">
        <v>1013</v>
      </c>
      <c r="H1188" t="s">
        <v>1014</v>
      </c>
      <c r="I1188" t="s">
        <v>1017</v>
      </c>
    </row>
    <row r="1189" spans="1:9" x14ac:dyDescent="0.25">
      <c r="A1189" t="s">
        <v>280</v>
      </c>
      <c r="B1189" t="s">
        <v>1011</v>
      </c>
      <c r="C1189">
        <v>85</v>
      </c>
      <c r="D1189" s="30">
        <v>21850</v>
      </c>
      <c r="E1189" t="s">
        <v>2191</v>
      </c>
      <c r="F1189">
        <v>65</v>
      </c>
      <c r="G1189" t="s">
        <v>1013</v>
      </c>
      <c r="H1189" t="s">
        <v>1014</v>
      </c>
      <c r="I1189" t="s">
        <v>1017</v>
      </c>
    </row>
    <row r="1190" spans="1:9" x14ac:dyDescent="0.25">
      <c r="A1190" t="s">
        <v>280</v>
      </c>
      <c r="B1190" t="s">
        <v>1011</v>
      </c>
      <c r="C1190">
        <v>85</v>
      </c>
      <c r="D1190" s="30">
        <v>21852</v>
      </c>
      <c r="E1190" t="s">
        <v>2192</v>
      </c>
      <c r="F1190">
        <v>65</v>
      </c>
      <c r="G1190" t="s">
        <v>1013</v>
      </c>
      <c r="H1190" t="s">
        <v>1014</v>
      </c>
      <c r="I1190" t="s">
        <v>1017</v>
      </c>
    </row>
    <row r="1191" spans="1:9" x14ac:dyDescent="0.25">
      <c r="A1191" t="s">
        <v>280</v>
      </c>
      <c r="B1191" t="s">
        <v>1011</v>
      </c>
      <c r="C1191">
        <v>85</v>
      </c>
      <c r="D1191" s="30">
        <v>21854</v>
      </c>
      <c r="E1191" t="s">
        <v>2193</v>
      </c>
      <c r="F1191">
        <v>65</v>
      </c>
      <c r="G1191" t="s">
        <v>1013</v>
      </c>
      <c r="H1191" t="s">
        <v>1014</v>
      </c>
      <c r="I1191" t="s">
        <v>1017</v>
      </c>
    </row>
    <row r="1192" spans="1:9" x14ac:dyDescent="0.25">
      <c r="A1192" t="s">
        <v>280</v>
      </c>
      <c r="B1192" t="s">
        <v>1011</v>
      </c>
      <c r="C1192">
        <v>85</v>
      </c>
      <c r="D1192" s="30">
        <v>21856</v>
      </c>
      <c r="E1192" t="s">
        <v>2194</v>
      </c>
      <c r="F1192">
        <v>65</v>
      </c>
      <c r="G1192" t="s">
        <v>1013</v>
      </c>
      <c r="H1192" t="s">
        <v>1014</v>
      </c>
      <c r="I1192" t="s">
        <v>1017</v>
      </c>
    </row>
    <row r="1193" spans="1:9" x14ac:dyDescent="0.25">
      <c r="A1193" t="s">
        <v>280</v>
      </c>
      <c r="B1193" t="s">
        <v>1011</v>
      </c>
      <c r="C1193">
        <v>85</v>
      </c>
      <c r="D1193" s="30">
        <v>21858</v>
      </c>
      <c r="E1193" t="s">
        <v>2195</v>
      </c>
      <c r="F1193">
        <v>65</v>
      </c>
      <c r="G1193" t="s">
        <v>1013</v>
      </c>
      <c r="H1193" t="s">
        <v>1014</v>
      </c>
      <c r="I1193" t="s">
        <v>1017</v>
      </c>
    </row>
    <row r="1194" spans="1:9" x14ac:dyDescent="0.25">
      <c r="A1194" t="s">
        <v>280</v>
      </c>
      <c r="B1194" t="s">
        <v>1011</v>
      </c>
      <c r="C1194">
        <v>85</v>
      </c>
      <c r="D1194" s="30">
        <v>21860</v>
      </c>
      <c r="E1194" t="s">
        <v>2196</v>
      </c>
      <c r="F1194">
        <v>65</v>
      </c>
      <c r="G1194" t="s">
        <v>1013</v>
      </c>
      <c r="H1194" t="s">
        <v>1014</v>
      </c>
      <c r="I1194" t="s">
        <v>1017</v>
      </c>
    </row>
    <row r="1195" spans="1:9" x14ac:dyDescent="0.25">
      <c r="A1195" t="s">
        <v>280</v>
      </c>
      <c r="B1195" t="s">
        <v>1011</v>
      </c>
      <c r="C1195">
        <v>85</v>
      </c>
      <c r="D1195" s="30">
        <v>21862</v>
      </c>
      <c r="E1195" t="s">
        <v>2197</v>
      </c>
      <c r="F1195">
        <v>65</v>
      </c>
      <c r="G1195" t="s">
        <v>1013</v>
      </c>
      <c r="H1195" t="s">
        <v>1014</v>
      </c>
      <c r="I1195" t="s">
        <v>1017</v>
      </c>
    </row>
    <row r="1196" spans="1:9" x14ac:dyDescent="0.25">
      <c r="A1196" t="s">
        <v>280</v>
      </c>
      <c r="B1196" t="s">
        <v>1011</v>
      </c>
      <c r="C1196">
        <v>85</v>
      </c>
      <c r="D1196" s="30">
        <v>21864</v>
      </c>
      <c r="E1196" t="s">
        <v>2198</v>
      </c>
      <c r="F1196">
        <v>65</v>
      </c>
      <c r="G1196" t="s">
        <v>1013</v>
      </c>
      <c r="H1196" t="s">
        <v>1014</v>
      </c>
      <c r="I1196" t="s">
        <v>1017</v>
      </c>
    </row>
    <row r="1197" spans="1:9" x14ac:dyDescent="0.25">
      <c r="A1197" t="s">
        <v>280</v>
      </c>
      <c r="B1197" t="s">
        <v>1011</v>
      </c>
      <c r="C1197">
        <v>85</v>
      </c>
      <c r="D1197" s="30">
        <v>21866</v>
      </c>
      <c r="E1197" t="s">
        <v>2199</v>
      </c>
      <c r="F1197">
        <v>65</v>
      </c>
      <c r="G1197" t="s">
        <v>1013</v>
      </c>
      <c r="H1197" t="s">
        <v>1014</v>
      </c>
      <c r="I1197" t="s">
        <v>1017</v>
      </c>
    </row>
    <row r="1198" spans="1:9" x14ac:dyDescent="0.25">
      <c r="A1198" t="s">
        <v>280</v>
      </c>
      <c r="B1198" t="s">
        <v>1011</v>
      </c>
      <c r="C1198">
        <v>85</v>
      </c>
      <c r="D1198" s="30">
        <v>21868</v>
      </c>
      <c r="E1198" t="s">
        <v>2200</v>
      </c>
      <c r="F1198">
        <v>65</v>
      </c>
      <c r="G1198" t="s">
        <v>1013</v>
      </c>
      <c r="H1198" t="s">
        <v>1014</v>
      </c>
      <c r="I1198" t="s">
        <v>1017</v>
      </c>
    </row>
    <row r="1199" spans="1:9" x14ac:dyDescent="0.25">
      <c r="A1199" t="s">
        <v>280</v>
      </c>
      <c r="B1199" t="s">
        <v>1011</v>
      </c>
      <c r="C1199">
        <v>85</v>
      </c>
      <c r="D1199" s="30">
        <v>21870</v>
      </c>
      <c r="E1199" t="s">
        <v>2201</v>
      </c>
      <c r="F1199">
        <v>65</v>
      </c>
      <c r="G1199" t="s">
        <v>1013</v>
      </c>
      <c r="H1199" t="s">
        <v>1014</v>
      </c>
      <c r="I1199" t="s">
        <v>1017</v>
      </c>
    </row>
    <row r="1200" spans="1:9" x14ac:dyDescent="0.25">
      <c r="A1200" t="s">
        <v>280</v>
      </c>
      <c r="B1200" t="s">
        <v>1011</v>
      </c>
      <c r="C1200">
        <v>85</v>
      </c>
      <c r="D1200" s="30">
        <v>21872</v>
      </c>
      <c r="E1200" t="s">
        <v>2202</v>
      </c>
      <c r="F1200">
        <v>65</v>
      </c>
      <c r="G1200" t="s">
        <v>1013</v>
      </c>
      <c r="H1200" t="s">
        <v>1014</v>
      </c>
      <c r="I1200" t="s">
        <v>1017</v>
      </c>
    </row>
    <row r="1201" spans="1:9" x14ac:dyDescent="0.25">
      <c r="A1201" t="s">
        <v>280</v>
      </c>
      <c r="B1201" t="s">
        <v>1011</v>
      </c>
      <c r="C1201">
        <v>85</v>
      </c>
      <c r="D1201" s="30">
        <v>21874</v>
      </c>
      <c r="E1201" t="s">
        <v>2203</v>
      </c>
      <c r="F1201">
        <v>65</v>
      </c>
      <c r="G1201" t="s">
        <v>1013</v>
      </c>
      <c r="H1201" t="s">
        <v>1014</v>
      </c>
      <c r="I1201" t="s">
        <v>1017</v>
      </c>
    </row>
    <row r="1202" spans="1:9" x14ac:dyDescent="0.25">
      <c r="A1202" t="s">
        <v>280</v>
      </c>
      <c r="B1202" t="s">
        <v>1011</v>
      </c>
      <c r="C1202">
        <v>85</v>
      </c>
      <c r="D1202" s="30">
        <v>21876</v>
      </c>
      <c r="E1202" t="s">
        <v>2204</v>
      </c>
      <c r="F1202">
        <v>65</v>
      </c>
      <c r="G1202" t="s">
        <v>1013</v>
      </c>
      <c r="H1202" t="s">
        <v>1014</v>
      </c>
      <c r="I1202" t="s">
        <v>1017</v>
      </c>
    </row>
    <row r="1203" spans="1:9" x14ac:dyDescent="0.25">
      <c r="A1203" t="s">
        <v>280</v>
      </c>
      <c r="B1203" t="s">
        <v>1011</v>
      </c>
      <c r="C1203">
        <v>85</v>
      </c>
      <c r="D1203" s="30">
        <v>21878</v>
      </c>
      <c r="E1203" t="s">
        <v>2205</v>
      </c>
      <c r="F1203">
        <v>65</v>
      </c>
      <c r="G1203" t="s">
        <v>1013</v>
      </c>
      <c r="H1203" t="s">
        <v>1014</v>
      </c>
      <c r="I1203" t="s">
        <v>1017</v>
      </c>
    </row>
    <row r="1204" spans="1:9" x14ac:dyDescent="0.25">
      <c r="A1204" t="s">
        <v>280</v>
      </c>
      <c r="B1204" t="s">
        <v>1011</v>
      </c>
      <c r="C1204">
        <v>85</v>
      </c>
      <c r="D1204" s="30">
        <v>21880</v>
      </c>
      <c r="E1204" t="s">
        <v>2206</v>
      </c>
      <c r="F1204">
        <v>65</v>
      </c>
      <c r="G1204" t="s">
        <v>1013</v>
      </c>
      <c r="H1204" t="s">
        <v>1014</v>
      </c>
      <c r="I1204" t="s">
        <v>1017</v>
      </c>
    </row>
    <row r="1205" spans="1:9" x14ac:dyDescent="0.25">
      <c r="A1205" t="s">
        <v>280</v>
      </c>
      <c r="B1205" t="s">
        <v>1011</v>
      </c>
      <c r="C1205">
        <v>85</v>
      </c>
      <c r="D1205" s="30">
        <v>21882</v>
      </c>
      <c r="E1205" t="s">
        <v>2207</v>
      </c>
      <c r="F1205">
        <v>65</v>
      </c>
      <c r="G1205" t="s">
        <v>1013</v>
      </c>
      <c r="H1205" t="s">
        <v>1014</v>
      </c>
      <c r="I1205" t="s">
        <v>1017</v>
      </c>
    </row>
    <row r="1206" spans="1:9" x14ac:dyDescent="0.25">
      <c r="A1206" t="s">
        <v>280</v>
      </c>
      <c r="B1206" t="s">
        <v>1011</v>
      </c>
      <c r="C1206">
        <v>85</v>
      </c>
      <c r="D1206" s="30">
        <v>21884</v>
      </c>
      <c r="E1206" t="s">
        <v>2208</v>
      </c>
      <c r="F1206">
        <v>65</v>
      </c>
      <c r="G1206" t="s">
        <v>1013</v>
      </c>
      <c r="H1206" t="s">
        <v>1014</v>
      </c>
      <c r="I1206" t="s">
        <v>1017</v>
      </c>
    </row>
    <row r="1207" spans="1:9" x14ac:dyDescent="0.25">
      <c r="A1207" t="s">
        <v>280</v>
      </c>
      <c r="B1207" t="s">
        <v>1011</v>
      </c>
      <c r="C1207">
        <v>85</v>
      </c>
      <c r="D1207" s="30">
        <v>21885</v>
      </c>
      <c r="E1207" t="s">
        <v>2209</v>
      </c>
      <c r="F1207">
        <v>65</v>
      </c>
      <c r="G1207" t="s">
        <v>1013</v>
      </c>
      <c r="H1207" t="s">
        <v>1014</v>
      </c>
      <c r="I1207" t="s">
        <v>1017</v>
      </c>
    </row>
    <row r="1208" spans="1:9" x14ac:dyDescent="0.25">
      <c r="A1208" t="s">
        <v>280</v>
      </c>
      <c r="B1208" t="s">
        <v>1011</v>
      </c>
      <c r="C1208">
        <v>85</v>
      </c>
      <c r="D1208" s="30">
        <v>21886</v>
      </c>
      <c r="E1208" t="s">
        <v>2210</v>
      </c>
      <c r="F1208">
        <v>65</v>
      </c>
      <c r="G1208" t="s">
        <v>1013</v>
      </c>
      <c r="H1208" t="s">
        <v>1014</v>
      </c>
      <c r="I1208" t="s">
        <v>1017</v>
      </c>
    </row>
    <row r="1209" spans="1:9" x14ac:dyDescent="0.25">
      <c r="A1209" t="s">
        <v>280</v>
      </c>
      <c r="B1209" t="s">
        <v>1011</v>
      </c>
      <c r="C1209">
        <v>85</v>
      </c>
      <c r="D1209" s="30">
        <v>21887</v>
      </c>
      <c r="E1209" t="s">
        <v>2211</v>
      </c>
      <c r="F1209">
        <v>65</v>
      </c>
      <c r="G1209" t="s">
        <v>1013</v>
      </c>
      <c r="H1209" t="s">
        <v>1014</v>
      </c>
      <c r="I1209" t="s">
        <v>1017</v>
      </c>
    </row>
    <row r="1210" spans="1:9" x14ac:dyDescent="0.25">
      <c r="A1210" t="s">
        <v>280</v>
      </c>
      <c r="B1210" t="s">
        <v>1011</v>
      </c>
      <c r="C1210">
        <v>85</v>
      </c>
      <c r="D1210" s="30">
        <v>21888</v>
      </c>
      <c r="E1210" t="s">
        <v>2212</v>
      </c>
      <c r="F1210">
        <v>65</v>
      </c>
      <c r="G1210" t="s">
        <v>1013</v>
      </c>
      <c r="H1210" t="s">
        <v>1014</v>
      </c>
      <c r="I1210" t="s">
        <v>1017</v>
      </c>
    </row>
    <row r="1211" spans="1:9" x14ac:dyDescent="0.25">
      <c r="A1211" t="s">
        <v>280</v>
      </c>
      <c r="B1211" t="s">
        <v>1011</v>
      </c>
      <c r="C1211">
        <v>85</v>
      </c>
      <c r="D1211" s="30">
        <v>21889</v>
      </c>
      <c r="E1211" t="s">
        <v>2213</v>
      </c>
      <c r="F1211">
        <v>65</v>
      </c>
      <c r="G1211" t="s">
        <v>1013</v>
      </c>
      <c r="H1211" t="s">
        <v>1014</v>
      </c>
      <c r="I1211" t="s">
        <v>1017</v>
      </c>
    </row>
    <row r="1212" spans="1:9" x14ac:dyDescent="0.25">
      <c r="A1212" t="s">
        <v>280</v>
      </c>
      <c r="B1212" t="s">
        <v>1011</v>
      </c>
      <c r="C1212">
        <v>85</v>
      </c>
      <c r="D1212" s="30">
        <v>21890</v>
      </c>
      <c r="E1212" t="s">
        <v>2214</v>
      </c>
      <c r="F1212">
        <v>65</v>
      </c>
      <c r="G1212" t="s">
        <v>1013</v>
      </c>
      <c r="H1212" t="s">
        <v>1014</v>
      </c>
      <c r="I1212" t="s">
        <v>1017</v>
      </c>
    </row>
    <row r="1213" spans="1:9" x14ac:dyDescent="0.25">
      <c r="A1213" t="s">
        <v>280</v>
      </c>
      <c r="B1213" t="s">
        <v>1011</v>
      </c>
      <c r="C1213">
        <v>85</v>
      </c>
      <c r="D1213" s="30">
        <v>21891</v>
      </c>
      <c r="E1213" t="s">
        <v>2215</v>
      </c>
      <c r="F1213">
        <v>65</v>
      </c>
      <c r="G1213" t="s">
        <v>1013</v>
      </c>
      <c r="H1213" t="s">
        <v>1014</v>
      </c>
      <c r="I1213" t="s">
        <v>1017</v>
      </c>
    </row>
    <row r="1214" spans="1:9" x14ac:dyDescent="0.25">
      <c r="A1214" t="s">
        <v>280</v>
      </c>
      <c r="B1214" t="s">
        <v>1011</v>
      </c>
      <c r="C1214">
        <v>85</v>
      </c>
      <c r="D1214" s="30">
        <v>21892</v>
      </c>
      <c r="E1214" t="s">
        <v>2216</v>
      </c>
      <c r="F1214">
        <v>65</v>
      </c>
      <c r="G1214" t="s">
        <v>1013</v>
      </c>
      <c r="H1214" t="s">
        <v>1014</v>
      </c>
      <c r="I1214" t="s">
        <v>1017</v>
      </c>
    </row>
    <row r="1215" spans="1:9" x14ac:dyDescent="0.25">
      <c r="A1215" t="s">
        <v>280</v>
      </c>
      <c r="B1215" t="s">
        <v>1011</v>
      </c>
      <c r="C1215">
        <v>85</v>
      </c>
      <c r="D1215" s="30">
        <v>21893</v>
      </c>
      <c r="E1215" t="s">
        <v>2217</v>
      </c>
      <c r="F1215">
        <v>65</v>
      </c>
      <c r="G1215" t="s">
        <v>1013</v>
      </c>
      <c r="H1215" t="s">
        <v>1014</v>
      </c>
      <c r="I1215" t="s">
        <v>1017</v>
      </c>
    </row>
    <row r="1216" spans="1:9" x14ac:dyDescent="0.25">
      <c r="A1216" t="s">
        <v>280</v>
      </c>
      <c r="B1216" t="s">
        <v>1011</v>
      </c>
      <c r="C1216">
        <v>85</v>
      </c>
      <c r="D1216" s="30">
        <v>21894</v>
      </c>
      <c r="E1216" t="s">
        <v>2218</v>
      </c>
      <c r="F1216">
        <v>65</v>
      </c>
      <c r="G1216" t="s">
        <v>1013</v>
      </c>
      <c r="H1216" t="s">
        <v>1014</v>
      </c>
      <c r="I1216" t="s">
        <v>1017</v>
      </c>
    </row>
    <row r="1217" spans="1:9" x14ac:dyDescent="0.25">
      <c r="A1217" t="s">
        <v>280</v>
      </c>
      <c r="B1217" t="s">
        <v>1011</v>
      </c>
      <c r="C1217">
        <v>85</v>
      </c>
      <c r="D1217" s="30">
        <v>21895</v>
      </c>
      <c r="E1217" t="s">
        <v>2219</v>
      </c>
      <c r="F1217">
        <v>65</v>
      </c>
      <c r="G1217" t="s">
        <v>1013</v>
      </c>
      <c r="H1217" t="s">
        <v>1014</v>
      </c>
      <c r="I1217" t="s">
        <v>1017</v>
      </c>
    </row>
    <row r="1218" spans="1:9" x14ac:dyDescent="0.25">
      <c r="A1218" t="s">
        <v>280</v>
      </c>
      <c r="B1218" t="s">
        <v>1011</v>
      </c>
      <c r="C1218">
        <v>85</v>
      </c>
      <c r="D1218" s="30">
        <v>21896</v>
      </c>
      <c r="E1218" t="s">
        <v>2220</v>
      </c>
      <c r="F1218">
        <v>65</v>
      </c>
      <c r="G1218" t="s">
        <v>1013</v>
      </c>
      <c r="H1218" t="s">
        <v>1014</v>
      </c>
      <c r="I1218" t="s">
        <v>1017</v>
      </c>
    </row>
    <row r="1219" spans="1:9" x14ac:dyDescent="0.25">
      <c r="A1219" t="s">
        <v>280</v>
      </c>
      <c r="B1219" t="s">
        <v>1011</v>
      </c>
      <c r="C1219">
        <v>85</v>
      </c>
      <c r="D1219" s="30">
        <v>21897</v>
      </c>
      <c r="E1219" t="s">
        <v>2221</v>
      </c>
      <c r="F1219">
        <v>65</v>
      </c>
      <c r="G1219" t="s">
        <v>1013</v>
      </c>
      <c r="H1219" t="s">
        <v>1014</v>
      </c>
      <c r="I1219" t="s">
        <v>1017</v>
      </c>
    </row>
    <row r="1220" spans="1:9" x14ac:dyDescent="0.25">
      <c r="A1220" t="s">
        <v>280</v>
      </c>
      <c r="B1220" t="s">
        <v>1011</v>
      </c>
      <c r="C1220">
        <v>85</v>
      </c>
      <c r="D1220" s="30">
        <v>21898</v>
      </c>
      <c r="E1220" t="s">
        <v>2222</v>
      </c>
      <c r="F1220">
        <v>65</v>
      </c>
      <c r="G1220" t="s">
        <v>1013</v>
      </c>
      <c r="H1220" t="s">
        <v>1014</v>
      </c>
      <c r="I1220" t="s">
        <v>1017</v>
      </c>
    </row>
    <row r="1221" spans="1:9" x14ac:dyDescent="0.25">
      <c r="A1221" t="s">
        <v>280</v>
      </c>
      <c r="B1221" t="s">
        <v>1011</v>
      </c>
      <c r="C1221">
        <v>85</v>
      </c>
      <c r="D1221" s="30">
        <v>24115</v>
      </c>
      <c r="E1221" t="s">
        <v>2223</v>
      </c>
      <c r="F1221">
        <v>65</v>
      </c>
      <c r="G1221" t="s">
        <v>1013</v>
      </c>
      <c r="H1221" t="s">
        <v>1014</v>
      </c>
      <c r="I1221" t="s">
        <v>1017</v>
      </c>
    </row>
    <row r="1222" spans="1:9" x14ac:dyDescent="0.25">
      <c r="A1222" t="s">
        <v>280</v>
      </c>
      <c r="B1222" t="s">
        <v>1011</v>
      </c>
      <c r="C1222">
        <v>85</v>
      </c>
      <c r="D1222" s="30">
        <v>24117</v>
      </c>
      <c r="E1222" t="s">
        <v>2224</v>
      </c>
      <c r="F1222">
        <v>65</v>
      </c>
      <c r="G1222" t="s">
        <v>1013</v>
      </c>
      <c r="H1222" t="s">
        <v>1014</v>
      </c>
      <c r="I1222" t="s">
        <v>1017</v>
      </c>
    </row>
    <row r="1223" spans="1:9" x14ac:dyDescent="0.25">
      <c r="A1223" t="s">
        <v>280</v>
      </c>
      <c r="B1223" t="s">
        <v>1011</v>
      </c>
      <c r="C1223">
        <v>85</v>
      </c>
      <c r="D1223" s="30">
        <v>24119</v>
      </c>
      <c r="E1223" t="s">
        <v>2225</v>
      </c>
      <c r="F1223">
        <v>65</v>
      </c>
      <c r="G1223" t="s">
        <v>1013</v>
      </c>
      <c r="H1223" t="s">
        <v>1014</v>
      </c>
      <c r="I1223" t="s">
        <v>1017</v>
      </c>
    </row>
    <row r="1224" spans="1:9" x14ac:dyDescent="0.25">
      <c r="A1224" t="s">
        <v>280</v>
      </c>
      <c r="B1224" t="s">
        <v>1011</v>
      </c>
      <c r="C1224">
        <v>85</v>
      </c>
      <c r="D1224" s="30">
        <v>24121</v>
      </c>
      <c r="E1224" t="s">
        <v>2226</v>
      </c>
      <c r="F1224">
        <v>65</v>
      </c>
      <c r="G1224" t="s">
        <v>1013</v>
      </c>
      <c r="H1224" t="s">
        <v>1014</v>
      </c>
      <c r="I1224" t="s">
        <v>1017</v>
      </c>
    </row>
    <row r="1225" spans="1:9" x14ac:dyDescent="0.25">
      <c r="A1225" t="s">
        <v>280</v>
      </c>
      <c r="B1225" t="s">
        <v>1011</v>
      </c>
      <c r="C1225">
        <v>85</v>
      </c>
      <c r="D1225" s="30">
        <v>24123</v>
      </c>
      <c r="E1225" t="s">
        <v>2227</v>
      </c>
      <c r="F1225">
        <v>65</v>
      </c>
      <c r="G1225" t="s">
        <v>1013</v>
      </c>
      <c r="H1225" t="s">
        <v>1014</v>
      </c>
      <c r="I1225" t="s">
        <v>1017</v>
      </c>
    </row>
    <row r="1226" spans="1:9" x14ac:dyDescent="0.25">
      <c r="A1226" t="s">
        <v>280</v>
      </c>
      <c r="B1226" t="s">
        <v>1011</v>
      </c>
      <c r="C1226">
        <v>85</v>
      </c>
      <c r="D1226" s="30">
        <v>24125</v>
      </c>
      <c r="E1226" t="s">
        <v>2228</v>
      </c>
      <c r="F1226">
        <v>65</v>
      </c>
      <c r="G1226" t="s">
        <v>1013</v>
      </c>
      <c r="H1226" t="s">
        <v>1014</v>
      </c>
      <c r="I1226" t="s">
        <v>1017</v>
      </c>
    </row>
    <row r="1227" spans="1:9" x14ac:dyDescent="0.25">
      <c r="A1227" t="s">
        <v>280</v>
      </c>
      <c r="B1227" t="s">
        <v>1011</v>
      </c>
      <c r="C1227">
        <v>85</v>
      </c>
      <c r="D1227" s="30">
        <v>24127</v>
      </c>
      <c r="E1227" t="s">
        <v>2229</v>
      </c>
      <c r="F1227">
        <v>65</v>
      </c>
      <c r="G1227" t="s">
        <v>1013</v>
      </c>
      <c r="H1227" t="s">
        <v>1014</v>
      </c>
      <c r="I1227" t="s">
        <v>1017</v>
      </c>
    </row>
    <row r="1228" spans="1:9" x14ac:dyDescent="0.25">
      <c r="A1228" t="s">
        <v>280</v>
      </c>
      <c r="B1228" t="s">
        <v>1011</v>
      </c>
      <c r="C1228">
        <v>85</v>
      </c>
      <c r="D1228" s="30">
        <v>24129</v>
      </c>
      <c r="E1228" t="s">
        <v>2230</v>
      </c>
      <c r="F1228">
        <v>65</v>
      </c>
      <c r="G1228" t="s">
        <v>1013</v>
      </c>
      <c r="H1228" t="s">
        <v>1014</v>
      </c>
      <c r="I1228" t="s">
        <v>1017</v>
      </c>
    </row>
    <row r="1229" spans="1:9" x14ac:dyDescent="0.25">
      <c r="A1229" t="s">
        <v>280</v>
      </c>
      <c r="B1229" t="s">
        <v>1011</v>
      </c>
      <c r="C1229">
        <v>85</v>
      </c>
      <c r="D1229" s="30">
        <v>24131</v>
      </c>
      <c r="E1229" t="s">
        <v>2231</v>
      </c>
      <c r="F1229">
        <v>65</v>
      </c>
      <c r="G1229" t="s">
        <v>1013</v>
      </c>
      <c r="H1229" t="s">
        <v>1014</v>
      </c>
      <c r="I1229" t="s">
        <v>1017</v>
      </c>
    </row>
    <row r="1230" spans="1:9" x14ac:dyDescent="0.25">
      <c r="A1230" t="s">
        <v>280</v>
      </c>
      <c r="B1230" t="s">
        <v>1011</v>
      </c>
      <c r="C1230">
        <v>85</v>
      </c>
      <c r="D1230" s="30">
        <v>24133</v>
      </c>
      <c r="E1230" t="s">
        <v>2232</v>
      </c>
      <c r="F1230">
        <v>65</v>
      </c>
      <c r="G1230" t="s">
        <v>1013</v>
      </c>
      <c r="H1230" t="s">
        <v>1014</v>
      </c>
      <c r="I1230" t="s">
        <v>1017</v>
      </c>
    </row>
    <row r="1231" spans="1:9" x14ac:dyDescent="0.25">
      <c r="A1231" t="s">
        <v>280</v>
      </c>
      <c r="B1231" t="s">
        <v>1011</v>
      </c>
      <c r="C1231">
        <v>85</v>
      </c>
      <c r="D1231" s="30">
        <v>24135</v>
      </c>
      <c r="E1231" t="s">
        <v>2233</v>
      </c>
      <c r="F1231">
        <v>65</v>
      </c>
      <c r="G1231" t="s">
        <v>1013</v>
      </c>
      <c r="H1231" t="s">
        <v>1014</v>
      </c>
      <c r="I1231" t="s">
        <v>1017</v>
      </c>
    </row>
    <row r="1232" spans="1:9" x14ac:dyDescent="0.25">
      <c r="A1232" t="s">
        <v>280</v>
      </c>
      <c r="B1232" t="s">
        <v>1011</v>
      </c>
      <c r="C1232">
        <v>85</v>
      </c>
      <c r="D1232" s="30">
        <v>24137</v>
      </c>
      <c r="E1232" t="s">
        <v>2234</v>
      </c>
      <c r="F1232">
        <v>65</v>
      </c>
      <c r="G1232" t="s">
        <v>1013</v>
      </c>
      <c r="H1232" t="s">
        <v>1014</v>
      </c>
      <c r="I1232" t="s">
        <v>1017</v>
      </c>
    </row>
    <row r="1233" spans="1:9" x14ac:dyDescent="0.25">
      <c r="A1233" t="s">
        <v>280</v>
      </c>
      <c r="B1233" t="s">
        <v>1011</v>
      </c>
      <c r="C1233">
        <v>85</v>
      </c>
      <c r="D1233" s="30">
        <v>24139</v>
      </c>
      <c r="E1233" t="s">
        <v>2235</v>
      </c>
      <c r="F1233">
        <v>65</v>
      </c>
      <c r="G1233" t="s">
        <v>1013</v>
      </c>
      <c r="H1233" t="s">
        <v>1014</v>
      </c>
      <c r="I1233" t="s">
        <v>1017</v>
      </c>
    </row>
    <row r="1234" spans="1:9" x14ac:dyDescent="0.25">
      <c r="A1234" t="s">
        <v>280</v>
      </c>
      <c r="B1234" t="s">
        <v>1011</v>
      </c>
      <c r="C1234">
        <v>85</v>
      </c>
      <c r="D1234" s="30">
        <v>24141</v>
      </c>
      <c r="E1234" t="s">
        <v>2236</v>
      </c>
      <c r="F1234">
        <v>65</v>
      </c>
      <c r="G1234" t="s">
        <v>1013</v>
      </c>
      <c r="H1234" t="s">
        <v>1014</v>
      </c>
      <c r="I1234" t="s">
        <v>1017</v>
      </c>
    </row>
    <row r="1235" spans="1:9" x14ac:dyDescent="0.25">
      <c r="A1235" t="s">
        <v>280</v>
      </c>
      <c r="B1235" t="s">
        <v>1011</v>
      </c>
      <c r="C1235">
        <v>85</v>
      </c>
      <c r="D1235" s="30">
        <v>24143</v>
      </c>
      <c r="E1235" t="s">
        <v>2227</v>
      </c>
      <c r="F1235">
        <v>65</v>
      </c>
      <c r="G1235" t="s">
        <v>1013</v>
      </c>
      <c r="H1235" t="s">
        <v>1014</v>
      </c>
      <c r="I1235" t="s">
        <v>1017</v>
      </c>
    </row>
    <row r="1236" spans="1:9" x14ac:dyDescent="0.25">
      <c r="A1236" t="s">
        <v>280</v>
      </c>
      <c r="B1236" t="s">
        <v>1011</v>
      </c>
      <c r="C1236">
        <v>85</v>
      </c>
      <c r="D1236" s="30">
        <v>70068</v>
      </c>
      <c r="E1236" t="s">
        <v>2237</v>
      </c>
      <c r="F1236">
        <v>65</v>
      </c>
      <c r="G1236" t="s">
        <v>1013</v>
      </c>
      <c r="H1236" t="s">
        <v>1014</v>
      </c>
      <c r="I1236" t="s">
        <v>1017</v>
      </c>
    </row>
    <row r="1237" spans="1:9" x14ac:dyDescent="0.25">
      <c r="A1237" t="s">
        <v>2238</v>
      </c>
      <c r="B1237" t="s">
        <v>1011</v>
      </c>
      <c r="C1237">
        <v>10</v>
      </c>
      <c r="D1237" s="30">
        <v>10000</v>
      </c>
      <c r="E1237" t="s">
        <v>1012</v>
      </c>
      <c r="F1237">
        <v>80</v>
      </c>
      <c r="G1237" t="s">
        <v>1013</v>
      </c>
      <c r="H1237" t="s">
        <v>1014</v>
      </c>
      <c r="I1237" t="s">
        <v>1015</v>
      </c>
    </row>
    <row r="1238" spans="1:9" x14ac:dyDescent="0.25">
      <c r="A1238" t="s">
        <v>2238</v>
      </c>
      <c r="B1238" t="s">
        <v>1011</v>
      </c>
      <c r="C1238">
        <v>88</v>
      </c>
      <c r="D1238" s="30">
        <v>10069</v>
      </c>
      <c r="E1238" t="s">
        <v>2239</v>
      </c>
      <c r="F1238">
        <v>80</v>
      </c>
      <c r="G1238" t="s">
        <v>1013</v>
      </c>
      <c r="H1238" t="s">
        <v>1014</v>
      </c>
      <c r="I1238" t="s">
        <v>1017</v>
      </c>
    </row>
    <row r="1239" spans="1:9" x14ac:dyDescent="0.25">
      <c r="A1239" t="s">
        <v>2238</v>
      </c>
      <c r="B1239" t="s">
        <v>1011</v>
      </c>
      <c r="C1239">
        <v>88</v>
      </c>
      <c r="D1239" s="30">
        <v>10450</v>
      </c>
      <c r="E1239" t="s">
        <v>2240</v>
      </c>
      <c r="F1239">
        <v>80</v>
      </c>
      <c r="G1239" t="s">
        <v>1013</v>
      </c>
      <c r="H1239" t="s">
        <v>1014</v>
      </c>
      <c r="I1239" t="s">
        <v>1017</v>
      </c>
    </row>
    <row r="1240" spans="1:9" x14ac:dyDescent="0.25">
      <c r="A1240" t="s">
        <v>2238</v>
      </c>
      <c r="B1240" t="s">
        <v>1011</v>
      </c>
      <c r="C1240">
        <v>88</v>
      </c>
      <c r="D1240" s="30">
        <v>10452</v>
      </c>
      <c r="E1240" t="s">
        <v>2241</v>
      </c>
      <c r="F1240">
        <v>80</v>
      </c>
      <c r="G1240" t="s">
        <v>1013</v>
      </c>
      <c r="H1240" t="s">
        <v>1014</v>
      </c>
      <c r="I1240" t="s">
        <v>1017</v>
      </c>
    </row>
    <row r="1241" spans="1:9" x14ac:dyDescent="0.25">
      <c r="A1241" t="s">
        <v>2238</v>
      </c>
      <c r="B1241" t="s">
        <v>1011</v>
      </c>
      <c r="C1241">
        <v>88</v>
      </c>
      <c r="D1241" s="30">
        <v>10453</v>
      </c>
      <c r="E1241" t="s">
        <v>2242</v>
      </c>
      <c r="F1241">
        <v>80</v>
      </c>
      <c r="G1241" t="s">
        <v>1013</v>
      </c>
      <c r="H1241" t="s">
        <v>1014</v>
      </c>
      <c r="I1241" t="s">
        <v>1017</v>
      </c>
    </row>
    <row r="1242" spans="1:9" x14ac:dyDescent="0.25">
      <c r="A1242" t="s">
        <v>2238</v>
      </c>
      <c r="B1242" t="s">
        <v>1011</v>
      </c>
      <c r="C1242">
        <v>88</v>
      </c>
      <c r="D1242" s="30">
        <v>10456</v>
      </c>
      <c r="E1242" t="s">
        <v>2243</v>
      </c>
      <c r="F1242">
        <v>80</v>
      </c>
      <c r="G1242" t="s">
        <v>1013</v>
      </c>
      <c r="H1242" t="s">
        <v>1014</v>
      </c>
      <c r="I1242" t="s">
        <v>1017</v>
      </c>
    </row>
    <row r="1243" spans="1:9" x14ac:dyDescent="0.25">
      <c r="A1243" t="s">
        <v>2238</v>
      </c>
      <c r="B1243" t="s">
        <v>1011</v>
      </c>
      <c r="C1243">
        <v>88</v>
      </c>
      <c r="D1243" s="30">
        <v>10457</v>
      </c>
      <c r="E1243" t="s">
        <v>2244</v>
      </c>
      <c r="F1243">
        <v>80</v>
      </c>
      <c r="G1243" t="s">
        <v>1013</v>
      </c>
      <c r="H1243" t="s">
        <v>1014</v>
      </c>
      <c r="I1243" t="s">
        <v>1017</v>
      </c>
    </row>
    <row r="1244" spans="1:9" x14ac:dyDescent="0.25">
      <c r="A1244" t="s">
        <v>2238</v>
      </c>
      <c r="B1244" t="s">
        <v>1011</v>
      </c>
      <c r="C1244">
        <v>88</v>
      </c>
      <c r="D1244" s="30">
        <v>10458</v>
      </c>
      <c r="E1244" t="s">
        <v>2245</v>
      </c>
      <c r="F1244">
        <v>80</v>
      </c>
      <c r="G1244" t="s">
        <v>1013</v>
      </c>
      <c r="H1244" t="s">
        <v>1014</v>
      </c>
      <c r="I1244" t="s">
        <v>1017</v>
      </c>
    </row>
    <row r="1245" spans="1:9" x14ac:dyDescent="0.25">
      <c r="A1245" t="s">
        <v>2238</v>
      </c>
      <c r="B1245" t="s">
        <v>1011</v>
      </c>
      <c r="C1245">
        <v>88</v>
      </c>
      <c r="D1245" s="30">
        <v>10459</v>
      </c>
      <c r="E1245" t="s">
        <v>2246</v>
      </c>
      <c r="F1245">
        <v>80</v>
      </c>
      <c r="G1245" t="s">
        <v>1013</v>
      </c>
      <c r="H1245" t="s">
        <v>1014</v>
      </c>
      <c r="I1245" t="s">
        <v>1017</v>
      </c>
    </row>
    <row r="1246" spans="1:9" x14ac:dyDescent="0.25">
      <c r="A1246" t="s">
        <v>2238</v>
      </c>
      <c r="B1246" t="s">
        <v>1011</v>
      </c>
      <c r="C1246">
        <v>88</v>
      </c>
      <c r="D1246" s="30">
        <v>10460</v>
      </c>
      <c r="E1246" t="s">
        <v>2247</v>
      </c>
      <c r="F1246">
        <v>80</v>
      </c>
      <c r="G1246" t="s">
        <v>1013</v>
      </c>
      <c r="H1246" t="s">
        <v>1014</v>
      </c>
      <c r="I1246" t="s">
        <v>1017</v>
      </c>
    </row>
    <row r="1247" spans="1:9" x14ac:dyDescent="0.25">
      <c r="A1247" t="s">
        <v>2238</v>
      </c>
      <c r="B1247" t="s">
        <v>1011</v>
      </c>
      <c r="C1247">
        <v>88</v>
      </c>
      <c r="D1247" s="30">
        <v>10461</v>
      </c>
      <c r="E1247" t="s">
        <v>2248</v>
      </c>
      <c r="F1247">
        <v>80</v>
      </c>
      <c r="G1247" t="s">
        <v>1013</v>
      </c>
      <c r="H1247" t="s">
        <v>1014</v>
      </c>
      <c r="I1247" t="s">
        <v>1017</v>
      </c>
    </row>
    <row r="1248" spans="1:9" x14ac:dyDescent="0.25">
      <c r="A1248" t="s">
        <v>2238</v>
      </c>
      <c r="B1248" t="s">
        <v>1011</v>
      </c>
      <c r="C1248">
        <v>88</v>
      </c>
      <c r="D1248" s="30">
        <v>10462</v>
      </c>
      <c r="E1248" t="s">
        <v>2249</v>
      </c>
      <c r="F1248">
        <v>80</v>
      </c>
      <c r="G1248" t="s">
        <v>1013</v>
      </c>
      <c r="H1248" t="s">
        <v>1014</v>
      </c>
      <c r="I1248" t="s">
        <v>1017</v>
      </c>
    </row>
    <row r="1249" spans="1:9" x14ac:dyDescent="0.25">
      <c r="A1249" t="s">
        <v>2238</v>
      </c>
      <c r="B1249" t="s">
        <v>1011</v>
      </c>
      <c r="C1249">
        <v>88</v>
      </c>
      <c r="D1249" s="30">
        <v>10463</v>
      </c>
      <c r="E1249" t="s">
        <v>2250</v>
      </c>
      <c r="F1249">
        <v>80</v>
      </c>
      <c r="G1249" t="s">
        <v>1013</v>
      </c>
      <c r="H1249" t="s">
        <v>1014</v>
      </c>
      <c r="I1249" t="s">
        <v>1017</v>
      </c>
    </row>
    <row r="1250" spans="1:9" x14ac:dyDescent="0.25">
      <c r="A1250" t="s">
        <v>2238</v>
      </c>
      <c r="B1250" t="s">
        <v>1011</v>
      </c>
      <c r="C1250">
        <v>88</v>
      </c>
      <c r="D1250" s="30">
        <v>10464</v>
      </c>
      <c r="E1250" t="s">
        <v>2251</v>
      </c>
      <c r="F1250">
        <v>80</v>
      </c>
      <c r="G1250" t="s">
        <v>1013</v>
      </c>
      <c r="H1250" t="s">
        <v>1014</v>
      </c>
      <c r="I1250" t="s">
        <v>1017</v>
      </c>
    </row>
    <row r="1251" spans="1:9" x14ac:dyDescent="0.25">
      <c r="A1251" t="s">
        <v>2238</v>
      </c>
      <c r="B1251" t="s">
        <v>1011</v>
      </c>
      <c r="C1251">
        <v>88</v>
      </c>
      <c r="D1251" s="30">
        <v>10465</v>
      </c>
      <c r="E1251" t="s">
        <v>2252</v>
      </c>
      <c r="F1251">
        <v>80</v>
      </c>
      <c r="G1251" t="s">
        <v>1013</v>
      </c>
      <c r="H1251" t="s">
        <v>1014</v>
      </c>
      <c r="I1251" t="s">
        <v>1017</v>
      </c>
    </row>
    <row r="1252" spans="1:9" x14ac:dyDescent="0.25">
      <c r="A1252" t="s">
        <v>2238</v>
      </c>
      <c r="B1252" t="s">
        <v>1011</v>
      </c>
      <c r="C1252">
        <v>88</v>
      </c>
      <c r="D1252" s="30">
        <v>10466</v>
      </c>
      <c r="E1252" t="s">
        <v>2253</v>
      </c>
      <c r="F1252">
        <v>80</v>
      </c>
      <c r="G1252" t="s">
        <v>1013</v>
      </c>
      <c r="H1252" t="s">
        <v>1014</v>
      </c>
      <c r="I1252" t="s">
        <v>1017</v>
      </c>
    </row>
    <row r="1253" spans="1:9" x14ac:dyDescent="0.25">
      <c r="A1253" t="s">
        <v>2238</v>
      </c>
      <c r="B1253" t="s">
        <v>1011</v>
      </c>
      <c r="C1253">
        <v>88</v>
      </c>
      <c r="D1253" s="30">
        <v>10467</v>
      </c>
      <c r="E1253" t="s">
        <v>2254</v>
      </c>
      <c r="F1253">
        <v>80</v>
      </c>
      <c r="G1253" t="s">
        <v>1013</v>
      </c>
      <c r="H1253" t="s">
        <v>1014</v>
      </c>
      <c r="I1253" t="s">
        <v>1017</v>
      </c>
    </row>
    <row r="1254" spans="1:9" x14ac:dyDescent="0.25">
      <c r="A1254" t="s">
        <v>2238</v>
      </c>
      <c r="B1254" t="s">
        <v>1011</v>
      </c>
      <c r="C1254">
        <v>88</v>
      </c>
      <c r="D1254" s="30">
        <v>10468</v>
      </c>
      <c r="E1254" t="s">
        <v>2255</v>
      </c>
      <c r="F1254">
        <v>80</v>
      </c>
      <c r="G1254" t="s">
        <v>1013</v>
      </c>
      <c r="H1254" t="s">
        <v>1014</v>
      </c>
      <c r="I1254" t="s">
        <v>1017</v>
      </c>
    </row>
    <row r="1255" spans="1:9" x14ac:dyDescent="0.25">
      <c r="A1255" t="s">
        <v>2238</v>
      </c>
      <c r="B1255" t="s">
        <v>1011</v>
      </c>
      <c r="C1255">
        <v>88</v>
      </c>
      <c r="D1255" s="30">
        <v>10469</v>
      </c>
      <c r="E1255" t="s">
        <v>2256</v>
      </c>
      <c r="F1255">
        <v>80</v>
      </c>
      <c r="G1255" t="s">
        <v>1013</v>
      </c>
      <c r="H1255" t="s">
        <v>1014</v>
      </c>
      <c r="I1255" t="s">
        <v>1017</v>
      </c>
    </row>
    <row r="1256" spans="1:9" x14ac:dyDescent="0.25">
      <c r="A1256" t="s">
        <v>2238</v>
      </c>
      <c r="B1256" t="s">
        <v>1011</v>
      </c>
      <c r="C1256">
        <v>88</v>
      </c>
      <c r="D1256" s="30">
        <v>10470</v>
      </c>
      <c r="E1256" t="s">
        <v>2257</v>
      </c>
      <c r="F1256">
        <v>80</v>
      </c>
      <c r="G1256" t="s">
        <v>1013</v>
      </c>
      <c r="H1256" t="s">
        <v>1014</v>
      </c>
      <c r="I1256" t="s">
        <v>1017</v>
      </c>
    </row>
    <row r="1257" spans="1:9" x14ac:dyDescent="0.25">
      <c r="A1257" t="s">
        <v>2238</v>
      </c>
      <c r="B1257" t="s">
        <v>1011</v>
      </c>
      <c r="C1257">
        <v>88</v>
      </c>
      <c r="D1257" s="30">
        <v>10471</v>
      </c>
      <c r="E1257" t="s">
        <v>2258</v>
      </c>
      <c r="F1257">
        <v>80</v>
      </c>
      <c r="G1257" t="s">
        <v>1013</v>
      </c>
      <c r="H1257" t="s">
        <v>1014</v>
      </c>
      <c r="I1257" t="s">
        <v>1017</v>
      </c>
    </row>
    <row r="1258" spans="1:9" x14ac:dyDescent="0.25">
      <c r="A1258" t="s">
        <v>2238</v>
      </c>
      <c r="B1258" t="s">
        <v>1011</v>
      </c>
      <c r="C1258">
        <v>88</v>
      </c>
      <c r="D1258" s="30">
        <v>10472</v>
      </c>
      <c r="E1258" t="s">
        <v>2259</v>
      </c>
      <c r="F1258">
        <v>80</v>
      </c>
      <c r="G1258" t="s">
        <v>1013</v>
      </c>
      <c r="H1258" t="s">
        <v>1014</v>
      </c>
      <c r="I1258" t="s">
        <v>1017</v>
      </c>
    </row>
    <row r="1259" spans="1:9" x14ac:dyDescent="0.25">
      <c r="A1259" t="s">
        <v>2238</v>
      </c>
      <c r="B1259" t="s">
        <v>1011</v>
      </c>
      <c r="C1259">
        <v>88</v>
      </c>
      <c r="D1259" s="30">
        <v>10474</v>
      </c>
      <c r="E1259" t="s">
        <v>2260</v>
      </c>
      <c r="F1259">
        <v>80</v>
      </c>
      <c r="G1259" t="s">
        <v>1013</v>
      </c>
      <c r="H1259" t="s">
        <v>1014</v>
      </c>
      <c r="I1259" t="s">
        <v>1017</v>
      </c>
    </row>
    <row r="1260" spans="1:9" x14ac:dyDescent="0.25">
      <c r="A1260" t="s">
        <v>2238</v>
      </c>
      <c r="B1260" t="s">
        <v>1011</v>
      </c>
      <c r="C1260">
        <v>88</v>
      </c>
      <c r="D1260" s="30">
        <v>10475</v>
      </c>
      <c r="E1260" t="s">
        <v>2261</v>
      </c>
      <c r="F1260">
        <v>80</v>
      </c>
      <c r="G1260" t="s">
        <v>1013</v>
      </c>
      <c r="H1260" t="s">
        <v>1014</v>
      </c>
      <c r="I1260" t="s">
        <v>1017</v>
      </c>
    </row>
    <row r="1261" spans="1:9" x14ac:dyDescent="0.25">
      <c r="A1261" t="s">
        <v>2238</v>
      </c>
      <c r="B1261" t="s">
        <v>1011</v>
      </c>
      <c r="C1261">
        <v>88</v>
      </c>
      <c r="D1261" s="30">
        <v>10476</v>
      </c>
      <c r="E1261" t="s">
        <v>2262</v>
      </c>
      <c r="F1261">
        <v>80</v>
      </c>
      <c r="G1261" t="s">
        <v>1013</v>
      </c>
      <c r="H1261" t="s">
        <v>1014</v>
      </c>
      <c r="I1261" t="s">
        <v>1017</v>
      </c>
    </row>
    <row r="1262" spans="1:9" x14ac:dyDescent="0.25">
      <c r="A1262" t="s">
        <v>2238</v>
      </c>
      <c r="B1262" t="s">
        <v>1011</v>
      </c>
      <c r="C1262">
        <v>88</v>
      </c>
      <c r="D1262" s="30">
        <v>10477</v>
      </c>
      <c r="E1262" t="s">
        <v>2263</v>
      </c>
      <c r="F1262">
        <v>80</v>
      </c>
      <c r="G1262" t="s">
        <v>1013</v>
      </c>
      <c r="H1262" t="s">
        <v>1014</v>
      </c>
      <c r="I1262" t="s">
        <v>1017</v>
      </c>
    </row>
    <row r="1263" spans="1:9" x14ac:dyDescent="0.25">
      <c r="A1263" t="s">
        <v>2238</v>
      </c>
      <c r="B1263" t="s">
        <v>1011</v>
      </c>
      <c r="C1263">
        <v>88</v>
      </c>
      <c r="D1263" s="30">
        <v>10479</v>
      </c>
      <c r="E1263" t="s">
        <v>2264</v>
      </c>
      <c r="F1263">
        <v>80</v>
      </c>
      <c r="G1263" t="s">
        <v>1013</v>
      </c>
      <c r="H1263" t="s">
        <v>1014</v>
      </c>
      <c r="I1263" t="s">
        <v>1017</v>
      </c>
    </row>
    <row r="1264" spans="1:9" x14ac:dyDescent="0.25">
      <c r="A1264" t="s">
        <v>2238</v>
      </c>
      <c r="B1264" t="s">
        <v>1011</v>
      </c>
      <c r="C1264">
        <v>88</v>
      </c>
      <c r="D1264" s="30">
        <v>10480</v>
      </c>
      <c r="E1264" t="s">
        <v>2265</v>
      </c>
      <c r="F1264">
        <v>80</v>
      </c>
      <c r="G1264" t="s">
        <v>1013</v>
      </c>
      <c r="H1264" t="s">
        <v>1014</v>
      </c>
      <c r="I1264" t="s">
        <v>1017</v>
      </c>
    </row>
    <row r="1265" spans="1:9" x14ac:dyDescent="0.25">
      <c r="A1265" t="s">
        <v>2238</v>
      </c>
      <c r="B1265" t="s">
        <v>1011</v>
      </c>
      <c r="C1265">
        <v>88</v>
      </c>
      <c r="D1265" s="30">
        <v>10481</v>
      </c>
      <c r="E1265" t="s">
        <v>2266</v>
      </c>
      <c r="F1265">
        <v>80</v>
      </c>
      <c r="G1265" t="s">
        <v>1013</v>
      </c>
      <c r="H1265" t="s">
        <v>1014</v>
      </c>
      <c r="I1265" t="s">
        <v>1017</v>
      </c>
    </row>
    <row r="1266" spans="1:9" x14ac:dyDescent="0.25">
      <c r="A1266" t="s">
        <v>2238</v>
      </c>
      <c r="B1266" t="s">
        <v>1011</v>
      </c>
      <c r="C1266">
        <v>88</v>
      </c>
      <c r="D1266" s="30">
        <v>10482</v>
      </c>
      <c r="E1266" t="s">
        <v>2267</v>
      </c>
      <c r="F1266">
        <v>80</v>
      </c>
      <c r="G1266" t="s">
        <v>1013</v>
      </c>
      <c r="H1266" t="s">
        <v>1014</v>
      </c>
      <c r="I1266" t="s">
        <v>1017</v>
      </c>
    </row>
    <row r="1267" spans="1:9" x14ac:dyDescent="0.25">
      <c r="A1267" t="s">
        <v>2238</v>
      </c>
      <c r="B1267" t="s">
        <v>1011</v>
      </c>
      <c r="C1267">
        <v>88</v>
      </c>
      <c r="D1267" s="30">
        <v>10483</v>
      </c>
      <c r="E1267" t="s">
        <v>2268</v>
      </c>
      <c r="F1267">
        <v>80</v>
      </c>
      <c r="G1267" t="s">
        <v>1013</v>
      </c>
      <c r="H1267" t="s">
        <v>1014</v>
      </c>
      <c r="I1267" t="s">
        <v>1017</v>
      </c>
    </row>
    <row r="1268" spans="1:9" x14ac:dyDescent="0.25">
      <c r="A1268" t="s">
        <v>2238</v>
      </c>
      <c r="B1268" t="s">
        <v>1011</v>
      </c>
      <c r="C1268">
        <v>88</v>
      </c>
      <c r="D1268" s="30">
        <v>10484</v>
      </c>
      <c r="E1268" t="s">
        <v>2269</v>
      </c>
      <c r="F1268">
        <v>80</v>
      </c>
      <c r="G1268" t="s">
        <v>1013</v>
      </c>
      <c r="H1268" t="s">
        <v>1014</v>
      </c>
      <c r="I1268" t="s">
        <v>1017</v>
      </c>
    </row>
    <row r="1269" spans="1:9" x14ac:dyDescent="0.25">
      <c r="A1269" t="s">
        <v>2238</v>
      </c>
      <c r="B1269" t="s">
        <v>1011</v>
      </c>
      <c r="C1269">
        <v>88</v>
      </c>
      <c r="D1269" s="30">
        <v>10485</v>
      </c>
      <c r="E1269" t="s">
        <v>2270</v>
      </c>
      <c r="F1269">
        <v>80</v>
      </c>
      <c r="G1269" t="s">
        <v>1013</v>
      </c>
      <c r="H1269" t="s">
        <v>1014</v>
      </c>
      <c r="I1269" t="s">
        <v>1017</v>
      </c>
    </row>
    <row r="1270" spans="1:9" x14ac:dyDescent="0.25">
      <c r="A1270" t="s">
        <v>2238</v>
      </c>
      <c r="B1270" t="s">
        <v>1011</v>
      </c>
      <c r="C1270">
        <v>88</v>
      </c>
      <c r="D1270" s="30">
        <v>10486</v>
      </c>
      <c r="E1270" t="s">
        <v>2271</v>
      </c>
      <c r="F1270">
        <v>80</v>
      </c>
      <c r="G1270" t="s">
        <v>1013</v>
      </c>
      <c r="H1270" t="s">
        <v>1014</v>
      </c>
      <c r="I1270" t="s">
        <v>1017</v>
      </c>
    </row>
    <row r="1271" spans="1:9" x14ac:dyDescent="0.25">
      <c r="A1271" t="s">
        <v>2238</v>
      </c>
      <c r="B1271" t="s">
        <v>1011</v>
      </c>
      <c r="C1271">
        <v>88</v>
      </c>
      <c r="D1271" s="30">
        <v>10487</v>
      </c>
      <c r="E1271" t="s">
        <v>2272</v>
      </c>
      <c r="F1271">
        <v>80</v>
      </c>
      <c r="G1271" t="s">
        <v>1013</v>
      </c>
      <c r="H1271" t="s">
        <v>1014</v>
      </c>
      <c r="I1271" t="s">
        <v>1017</v>
      </c>
    </row>
    <row r="1272" spans="1:9" x14ac:dyDescent="0.25">
      <c r="A1272" t="s">
        <v>2238</v>
      </c>
      <c r="B1272" t="s">
        <v>1011</v>
      </c>
      <c r="C1272">
        <v>88</v>
      </c>
      <c r="D1272" s="30">
        <v>10488</v>
      </c>
      <c r="E1272" t="s">
        <v>2273</v>
      </c>
      <c r="F1272">
        <v>80</v>
      </c>
      <c r="G1272" t="s">
        <v>1013</v>
      </c>
      <c r="H1272" t="s">
        <v>1014</v>
      </c>
      <c r="I1272" t="s">
        <v>1017</v>
      </c>
    </row>
    <row r="1273" spans="1:9" x14ac:dyDescent="0.25">
      <c r="A1273" t="s">
        <v>2238</v>
      </c>
      <c r="B1273" t="s">
        <v>1011</v>
      </c>
      <c r="C1273">
        <v>88</v>
      </c>
      <c r="D1273" s="30">
        <v>10490</v>
      </c>
      <c r="E1273" t="s">
        <v>2274</v>
      </c>
      <c r="F1273">
        <v>80</v>
      </c>
      <c r="G1273" t="s">
        <v>1013</v>
      </c>
      <c r="H1273" t="s">
        <v>1014</v>
      </c>
      <c r="I1273" t="s">
        <v>1017</v>
      </c>
    </row>
    <row r="1274" spans="1:9" x14ac:dyDescent="0.25">
      <c r="A1274" t="s">
        <v>2238</v>
      </c>
      <c r="B1274" t="s">
        <v>1011</v>
      </c>
      <c r="C1274">
        <v>88</v>
      </c>
      <c r="D1274" s="30">
        <v>10491</v>
      </c>
      <c r="E1274" t="s">
        <v>2275</v>
      </c>
      <c r="F1274">
        <v>80</v>
      </c>
      <c r="G1274" t="s">
        <v>1013</v>
      </c>
      <c r="H1274" t="s">
        <v>1014</v>
      </c>
      <c r="I1274" t="s">
        <v>1017</v>
      </c>
    </row>
    <row r="1275" spans="1:9" x14ac:dyDescent="0.25">
      <c r="A1275" t="s">
        <v>2238</v>
      </c>
      <c r="B1275" t="s">
        <v>1011</v>
      </c>
      <c r="C1275">
        <v>88</v>
      </c>
      <c r="D1275" s="30">
        <v>10492</v>
      </c>
      <c r="E1275" t="s">
        <v>2276</v>
      </c>
      <c r="F1275">
        <v>80</v>
      </c>
      <c r="G1275" t="s">
        <v>1013</v>
      </c>
      <c r="H1275" t="s">
        <v>1014</v>
      </c>
      <c r="I1275" t="s">
        <v>1017</v>
      </c>
    </row>
    <row r="1276" spans="1:9" x14ac:dyDescent="0.25">
      <c r="A1276" t="s">
        <v>2238</v>
      </c>
      <c r="B1276" t="s">
        <v>1011</v>
      </c>
      <c r="C1276">
        <v>88</v>
      </c>
      <c r="D1276" s="30">
        <v>10493</v>
      </c>
      <c r="E1276" t="s">
        <v>2277</v>
      </c>
      <c r="F1276">
        <v>80</v>
      </c>
      <c r="G1276" t="s">
        <v>1013</v>
      </c>
      <c r="H1276" t="s">
        <v>1014</v>
      </c>
      <c r="I1276" t="s">
        <v>1017</v>
      </c>
    </row>
    <row r="1277" spans="1:9" x14ac:dyDescent="0.25">
      <c r="A1277" t="s">
        <v>2238</v>
      </c>
      <c r="B1277" t="s">
        <v>1011</v>
      </c>
      <c r="C1277">
        <v>88</v>
      </c>
      <c r="D1277" s="30">
        <v>10496</v>
      </c>
      <c r="E1277" t="s">
        <v>2278</v>
      </c>
      <c r="F1277">
        <v>80</v>
      </c>
      <c r="G1277" t="s">
        <v>1013</v>
      </c>
      <c r="H1277" t="s">
        <v>1014</v>
      </c>
      <c r="I1277" t="s">
        <v>1017</v>
      </c>
    </row>
    <row r="1278" spans="1:9" x14ac:dyDescent="0.25">
      <c r="A1278" t="s">
        <v>2238</v>
      </c>
      <c r="B1278" t="s">
        <v>1011</v>
      </c>
      <c r="C1278">
        <v>88</v>
      </c>
      <c r="D1278" s="30">
        <v>10497</v>
      </c>
      <c r="E1278" t="s">
        <v>2279</v>
      </c>
      <c r="F1278">
        <v>80</v>
      </c>
      <c r="G1278" t="s">
        <v>1013</v>
      </c>
      <c r="H1278" t="s">
        <v>1014</v>
      </c>
      <c r="I1278" t="s">
        <v>1017</v>
      </c>
    </row>
    <row r="1279" spans="1:9" x14ac:dyDescent="0.25">
      <c r="A1279" t="s">
        <v>2238</v>
      </c>
      <c r="B1279" t="s">
        <v>1011</v>
      </c>
      <c r="C1279">
        <v>88</v>
      </c>
      <c r="D1279" s="30">
        <v>10498</v>
      </c>
      <c r="E1279" t="s">
        <v>2280</v>
      </c>
      <c r="F1279">
        <v>80</v>
      </c>
      <c r="G1279" t="s">
        <v>1013</v>
      </c>
      <c r="H1279" t="s">
        <v>1014</v>
      </c>
      <c r="I1279" t="s">
        <v>1017</v>
      </c>
    </row>
    <row r="1280" spans="1:9" x14ac:dyDescent="0.25">
      <c r="A1280" t="s">
        <v>2238</v>
      </c>
      <c r="B1280" t="s">
        <v>1011</v>
      </c>
      <c r="C1280">
        <v>88</v>
      </c>
      <c r="D1280" s="30">
        <v>10500</v>
      </c>
      <c r="E1280" t="s">
        <v>2281</v>
      </c>
      <c r="F1280">
        <v>80</v>
      </c>
      <c r="G1280" t="s">
        <v>1013</v>
      </c>
      <c r="H1280" t="s">
        <v>1014</v>
      </c>
      <c r="I1280" t="s">
        <v>1017</v>
      </c>
    </row>
    <row r="1281" spans="1:9" x14ac:dyDescent="0.25">
      <c r="A1281" t="s">
        <v>2238</v>
      </c>
      <c r="B1281" t="s">
        <v>1011</v>
      </c>
      <c r="C1281">
        <v>88</v>
      </c>
      <c r="D1281" s="30">
        <v>10502</v>
      </c>
      <c r="E1281" t="s">
        <v>2282</v>
      </c>
      <c r="F1281">
        <v>80</v>
      </c>
      <c r="G1281" t="s">
        <v>1013</v>
      </c>
      <c r="H1281" t="s">
        <v>1014</v>
      </c>
      <c r="I1281" t="s">
        <v>1017</v>
      </c>
    </row>
    <row r="1282" spans="1:9" x14ac:dyDescent="0.25">
      <c r="A1282" t="s">
        <v>2238</v>
      </c>
      <c r="B1282" t="s">
        <v>1011</v>
      </c>
      <c r="C1282">
        <v>88</v>
      </c>
      <c r="D1282" s="30">
        <v>10503</v>
      </c>
      <c r="E1282" t="s">
        <v>2283</v>
      </c>
      <c r="F1282">
        <v>80</v>
      </c>
      <c r="G1282" t="s">
        <v>1013</v>
      </c>
      <c r="H1282" t="s">
        <v>1014</v>
      </c>
      <c r="I1282" t="s">
        <v>1017</v>
      </c>
    </row>
    <row r="1283" spans="1:9" x14ac:dyDescent="0.25">
      <c r="A1283" t="s">
        <v>2238</v>
      </c>
      <c r="B1283" t="s">
        <v>1011</v>
      </c>
      <c r="C1283">
        <v>88</v>
      </c>
      <c r="D1283" s="30">
        <v>10507</v>
      </c>
      <c r="E1283" t="s">
        <v>2284</v>
      </c>
      <c r="F1283">
        <v>80</v>
      </c>
      <c r="G1283" t="s">
        <v>1013</v>
      </c>
      <c r="H1283" t="s">
        <v>1014</v>
      </c>
      <c r="I1283" t="s">
        <v>1017</v>
      </c>
    </row>
    <row r="1284" spans="1:9" x14ac:dyDescent="0.25">
      <c r="A1284" t="s">
        <v>2238</v>
      </c>
      <c r="B1284" t="s">
        <v>1011</v>
      </c>
      <c r="C1284">
        <v>88</v>
      </c>
      <c r="D1284" s="30">
        <v>10508</v>
      </c>
      <c r="E1284" t="s">
        <v>2285</v>
      </c>
      <c r="F1284">
        <v>80</v>
      </c>
      <c r="G1284" t="s">
        <v>1013</v>
      </c>
      <c r="H1284" t="s">
        <v>1014</v>
      </c>
      <c r="I1284" t="s">
        <v>1017</v>
      </c>
    </row>
    <row r="1285" spans="1:9" x14ac:dyDescent="0.25">
      <c r="A1285" t="s">
        <v>2238</v>
      </c>
      <c r="B1285" t="s">
        <v>1011</v>
      </c>
      <c r="C1285">
        <v>88</v>
      </c>
      <c r="D1285" s="30">
        <v>10509</v>
      </c>
      <c r="E1285" t="s">
        <v>2286</v>
      </c>
      <c r="F1285">
        <v>80</v>
      </c>
      <c r="G1285" t="s">
        <v>1013</v>
      </c>
      <c r="H1285" t="s">
        <v>1014</v>
      </c>
      <c r="I1285" t="s">
        <v>1017</v>
      </c>
    </row>
    <row r="1286" spans="1:9" x14ac:dyDescent="0.25">
      <c r="A1286" t="s">
        <v>2238</v>
      </c>
      <c r="B1286" t="s">
        <v>1011</v>
      </c>
      <c r="C1286">
        <v>88</v>
      </c>
      <c r="D1286" s="30">
        <v>10511</v>
      </c>
      <c r="E1286" t="s">
        <v>2287</v>
      </c>
      <c r="F1286">
        <v>80</v>
      </c>
      <c r="G1286" t="s">
        <v>1013</v>
      </c>
      <c r="H1286" t="s">
        <v>1014</v>
      </c>
      <c r="I1286" t="s">
        <v>1017</v>
      </c>
    </row>
    <row r="1287" spans="1:9" x14ac:dyDescent="0.25">
      <c r="A1287" t="s">
        <v>2238</v>
      </c>
      <c r="B1287" t="s">
        <v>1011</v>
      </c>
      <c r="C1287">
        <v>88</v>
      </c>
      <c r="D1287" s="30">
        <v>10512</v>
      </c>
      <c r="E1287" t="s">
        <v>2288</v>
      </c>
      <c r="F1287">
        <v>80</v>
      </c>
      <c r="G1287" t="s">
        <v>1013</v>
      </c>
      <c r="H1287" t="s">
        <v>1014</v>
      </c>
      <c r="I1287" t="s">
        <v>1017</v>
      </c>
    </row>
    <row r="1288" spans="1:9" x14ac:dyDescent="0.25">
      <c r="A1288" t="s">
        <v>2238</v>
      </c>
      <c r="B1288" t="s">
        <v>1011</v>
      </c>
      <c r="C1288">
        <v>88</v>
      </c>
      <c r="D1288" s="30">
        <v>10514</v>
      </c>
      <c r="E1288" t="s">
        <v>2289</v>
      </c>
      <c r="F1288">
        <v>80</v>
      </c>
      <c r="G1288" t="s">
        <v>1013</v>
      </c>
      <c r="H1288" t="s">
        <v>1014</v>
      </c>
      <c r="I1288" t="s">
        <v>1017</v>
      </c>
    </row>
    <row r="1289" spans="1:9" x14ac:dyDescent="0.25">
      <c r="A1289" t="s">
        <v>2238</v>
      </c>
      <c r="B1289" t="s">
        <v>1011</v>
      </c>
      <c r="C1289">
        <v>88</v>
      </c>
      <c r="D1289" s="30">
        <v>10516</v>
      </c>
      <c r="E1289" t="s">
        <v>2290</v>
      </c>
      <c r="F1289">
        <v>80</v>
      </c>
      <c r="G1289" t="s">
        <v>1013</v>
      </c>
      <c r="H1289" t="s">
        <v>1014</v>
      </c>
      <c r="I1289" t="s">
        <v>1017</v>
      </c>
    </row>
    <row r="1290" spans="1:9" x14ac:dyDescent="0.25">
      <c r="A1290" t="s">
        <v>2238</v>
      </c>
      <c r="B1290" t="s">
        <v>1011</v>
      </c>
      <c r="C1290">
        <v>88</v>
      </c>
      <c r="D1290" s="30">
        <v>10518</v>
      </c>
      <c r="E1290" t="s">
        <v>2291</v>
      </c>
      <c r="F1290">
        <v>80</v>
      </c>
      <c r="G1290" t="s">
        <v>1013</v>
      </c>
      <c r="H1290" t="s">
        <v>1014</v>
      </c>
      <c r="I1290" t="s">
        <v>1017</v>
      </c>
    </row>
    <row r="1291" spans="1:9" x14ac:dyDescent="0.25">
      <c r="A1291" t="s">
        <v>2238</v>
      </c>
      <c r="B1291" t="s">
        <v>1011</v>
      </c>
      <c r="C1291">
        <v>88</v>
      </c>
      <c r="D1291" s="30">
        <v>10519</v>
      </c>
      <c r="E1291" t="s">
        <v>2292</v>
      </c>
      <c r="F1291">
        <v>80</v>
      </c>
      <c r="G1291" t="s">
        <v>1013</v>
      </c>
      <c r="H1291" t="s">
        <v>1014</v>
      </c>
      <c r="I1291" t="s">
        <v>1017</v>
      </c>
    </row>
    <row r="1292" spans="1:9" x14ac:dyDescent="0.25">
      <c r="A1292" t="s">
        <v>2238</v>
      </c>
      <c r="B1292" t="s">
        <v>1011</v>
      </c>
      <c r="C1292">
        <v>88</v>
      </c>
      <c r="D1292" s="30">
        <v>10530</v>
      </c>
      <c r="E1292" t="s">
        <v>2293</v>
      </c>
      <c r="F1292">
        <v>80</v>
      </c>
      <c r="G1292" t="s">
        <v>1013</v>
      </c>
      <c r="H1292" t="s">
        <v>1014</v>
      </c>
      <c r="I1292" t="s">
        <v>1017</v>
      </c>
    </row>
    <row r="1293" spans="1:9" x14ac:dyDescent="0.25">
      <c r="A1293" t="s">
        <v>2238</v>
      </c>
      <c r="B1293" t="s">
        <v>1011</v>
      </c>
      <c r="C1293">
        <v>88</v>
      </c>
      <c r="D1293" s="30">
        <v>10550</v>
      </c>
      <c r="E1293" t="s">
        <v>2294</v>
      </c>
      <c r="F1293">
        <v>80</v>
      </c>
      <c r="G1293" t="s">
        <v>1013</v>
      </c>
      <c r="H1293" t="s">
        <v>1014</v>
      </c>
      <c r="I1293" t="s">
        <v>1017</v>
      </c>
    </row>
    <row r="1294" spans="1:9" x14ac:dyDescent="0.25">
      <c r="A1294" t="s">
        <v>2238</v>
      </c>
      <c r="B1294" t="s">
        <v>1011</v>
      </c>
      <c r="C1294">
        <v>88</v>
      </c>
      <c r="D1294" s="30">
        <v>11061</v>
      </c>
      <c r="E1294" t="s">
        <v>2295</v>
      </c>
      <c r="F1294">
        <v>80</v>
      </c>
      <c r="G1294" t="s">
        <v>1013</v>
      </c>
      <c r="H1294" t="s">
        <v>1014</v>
      </c>
      <c r="I1294" t="s">
        <v>1017</v>
      </c>
    </row>
    <row r="1295" spans="1:9" x14ac:dyDescent="0.25">
      <c r="A1295" t="s">
        <v>2238</v>
      </c>
      <c r="B1295" t="s">
        <v>1011</v>
      </c>
      <c r="C1295">
        <v>88</v>
      </c>
      <c r="D1295" s="30">
        <v>11062</v>
      </c>
      <c r="E1295" t="s">
        <v>2296</v>
      </c>
      <c r="F1295">
        <v>80</v>
      </c>
      <c r="G1295" t="s">
        <v>1013</v>
      </c>
      <c r="H1295" t="s">
        <v>1014</v>
      </c>
      <c r="I1295" t="s">
        <v>1017</v>
      </c>
    </row>
    <row r="1296" spans="1:9" x14ac:dyDescent="0.25">
      <c r="A1296" t="s">
        <v>2238</v>
      </c>
      <c r="B1296" t="s">
        <v>1011</v>
      </c>
      <c r="C1296">
        <v>88</v>
      </c>
      <c r="D1296" s="30">
        <v>11063</v>
      </c>
      <c r="E1296" t="s">
        <v>2297</v>
      </c>
      <c r="F1296">
        <v>80</v>
      </c>
      <c r="G1296" t="s">
        <v>1013</v>
      </c>
      <c r="H1296" t="s">
        <v>1014</v>
      </c>
      <c r="I1296" t="s">
        <v>1017</v>
      </c>
    </row>
    <row r="1297" spans="1:9" x14ac:dyDescent="0.25">
      <c r="A1297" t="s">
        <v>2238</v>
      </c>
      <c r="B1297" t="s">
        <v>1011</v>
      </c>
      <c r="C1297">
        <v>88</v>
      </c>
      <c r="D1297" s="30">
        <v>11064</v>
      </c>
      <c r="E1297" t="s">
        <v>2298</v>
      </c>
      <c r="F1297">
        <v>80</v>
      </c>
      <c r="G1297" t="s">
        <v>1013</v>
      </c>
      <c r="H1297" t="s">
        <v>1014</v>
      </c>
      <c r="I1297" t="s">
        <v>1017</v>
      </c>
    </row>
    <row r="1298" spans="1:9" x14ac:dyDescent="0.25">
      <c r="A1298" t="s">
        <v>2238</v>
      </c>
      <c r="B1298" t="s">
        <v>1011</v>
      </c>
      <c r="C1298">
        <v>88</v>
      </c>
      <c r="D1298" s="30">
        <v>11065</v>
      </c>
      <c r="E1298" t="s">
        <v>2299</v>
      </c>
      <c r="F1298">
        <v>80</v>
      </c>
      <c r="G1298" t="s">
        <v>1013</v>
      </c>
      <c r="H1298" t="s">
        <v>1014</v>
      </c>
      <c r="I1298" t="s">
        <v>1017</v>
      </c>
    </row>
    <row r="1299" spans="1:9" x14ac:dyDescent="0.25">
      <c r="A1299" t="s">
        <v>2238</v>
      </c>
      <c r="B1299" t="s">
        <v>1011</v>
      </c>
      <c r="C1299">
        <v>88</v>
      </c>
      <c r="D1299" s="30">
        <v>11067</v>
      </c>
      <c r="E1299" t="s">
        <v>2300</v>
      </c>
      <c r="F1299">
        <v>80</v>
      </c>
      <c r="G1299" t="s">
        <v>1013</v>
      </c>
      <c r="H1299" t="s">
        <v>1014</v>
      </c>
      <c r="I1299" t="s">
        <v>1017</v>
      </c>
    </row>
    <row r="1300" spans="1:9" x14ac:dyDescent="0.25">
      <c r="A1300" t="s">
        <v>2238</v>
      </c>
      <c r="B1300" t="s">
        <v>1011</v>
      </c>
      <c r="C1300">
        <v>88</v>
      </c>
      <c r="D1300" s="30">
        <v>11069</v>
      </c>
      <c r="E1300" t="s">
        <v>2301</v>
      </c>
      <c r="F1300">
        <v>80</v>
      </c>
      <c r="G1300" t="s">
        <v>1013</v>
      </c>
      <c r="H1300" t="s">
        <v>1014</v>
      </c>
      <c r="I1300" t="s">
        <v>1017</v>
      </c>
    </row>
    <row r="1301" spans="1:9" x14ac:dyDescent="0.25">
      <c r="A1301" t="s">
        <v>2238</v>
      </c>
      <c r="B1301" t="s">
        <v>1011</v>
      </c>
      <c r="C1301">
        <v>88</v>
      </c>
      <c r="D1301" s="30">
        <v>11071</v>
      </c>
      <c r="E1301" t="s">
        <v>2302</v>
      </c>
      <c r="F1301">
        <v>80</v>
      </c>
      <c r="G1301" t="s">
        <v>1013</v>
      </c>
      <c r="H1301" t="s">
        <v>1014</v>
      </c>
      <c r="I1301" t="s">
        <v>1017</v>
      </c>
    </row>
    <row r="1302" spans="1:9" x14ac:dyDescent="0.25">
      <c r="A1302" t="s">
        <v>2238</v>
      </c>
      <c r="B1302" t="s">
        <v>1011</v>
      </c>
      <c r="C1302">
        <v>88</v>
      </c>
      <c r="D1302" s="30">
        <v>11074</v>
      </c>
      <c r="E1302" t="s">
        <v>2303</v>
      </c>
      <c r="F1302">
        <v>80</v>
      </c>
      <c r="G1302" t="s">
        <v>1013</v>
      </c>
      <c r="H1302" t="s">
        <v>1014</v>
      </c>
      <c r="I1302" t="s">
        <v>1017</v>
      </c>
    </row>
    <row r="1303" spans="1:9" x14ac:dyDescent="0.25">
      <c r="A1303" t="s">
        <v>2238</v>
      </c>
      <c r="B1303" t="s">
        <v>1011</v>
      </c>
      <c r="C1303">
        <v>88</v>
      </c>
      <c r="D1303" s="30">
        <v>11075</v>
      </c>
      <c r="E1303" t="s">
        <v>2304</v>
      </c>
      <c r="F1303">
        <v>80</v>
      </c>
      <c r="G1303" t="s">
        <v>1013</v>
      </c>
      <c r="H1303" t="s">
        <v>1014</v>
      </c>
      <c r="I1303" t="s">
        <v>1017</v>
      </c>
    </row>
    <row r="1304" spans="1:9" x14ac:dyDescent="0.25">
      <c r="A1304" t="s">
        <v>2238</v>
      </c>
      <c r="B1304" t="s">
        <v>1011</v>
      </c>
      <c r="C1304">
        <v>88</v>
      </c>
      <c r="D1304" s="30">
        <v>11161</v>
      </c>
      <c r="E1304" t="s">
        <v>2305</v>
      </c>
      <c r="F1304">
        <v>80</v>
      </c>
      <c r="G1304" t="s">
        <v>1013</v>
      </c>
      <c r="H1304" t="s">
        <v>1014</v>
      </c>
      <c r="I1304" t="s">
        <v>1017</v>
      </c>
    </row>
    <row r="1305" spans="1:9" x14ac:dyDescent="0.25">
      <c r="A1305" t="s">
        <v>2238</v>
      </c>
      <c r="B1305" t="s">
        <v>1011</v>
      </c>
      <c r="C1305">
        <v>88</v>
      </c>
      <c r="D1305" s="30">
        <v>11163</v>
      </c>
      <c r="E1305" t="s">
        <v>2306</v>
      </c>
      <c r="F1305">
        <v>80</v>
      </c>
      <c r="G1305" t="s">
        <v>1013</v>
      </c>
      <c r="H1305" t="s">
        <v>1014</v>
      </c>
      <c r="I1305" t="s">
        <v>1017</v>
      </c>
    </row>
    <row r="1306" spans="1:9" x14ac:dyDescent="0.25">
      <c r="A1306" t="s">
        <v>2238</v>
      </c>
      <c r="B1306" t="s">
        <v>1011</v>
      </c>
      <c r="C1306">
        <v>88</v>
      </c>
      <c r="D1306" s="30">
        <v>11165</v>
      </c>
      <c r="E1306" t="s">
        <v>2307</v>
      </c>
      <c r="F1306">
        <v>80</v>
      </c>
      <c r="G1306" t="s">
        <v>1013</v>
      </c>
      <c r="H1306" t="s">
        <v>1014</v>
      </c>
      <c r="I1306" t="s">
        <v>1017</v>
      </c>
    </row>
    <row r="1307" spans="1:9" x14ac:dyDescent="0.25">
      <c r="A1307" t="s">
        <v>2238</v>
      </c>
      <c r="B1307" t="s">
        <v>1011</v>
      </c>
      <c r="C1307">
        <v>88</v>
      </c>
      <c r="D1307" s="30">
        <v>14321</v>
      </c>
      <c r="E1307" t="s">
        <v>2308</v>
      </c>
      <c r="F1307">
        <v>80</v>
      </c>
      <c r="G1307" t="s">
        <v>1013</v>
      </c>
      <c r="H1307" t="s">
        <v>1014</v>
      </c>
      <c r="I1307" t="s">
        <v>1017</v>
      </c>
    </row>
    <row r="1308" spans="1:9" x14ac:dyDescent="0.25">
      <c r="A1308" t="s">
        <v>2238</v>
      </c>
      <c r="B1308" t="s">
        <v>1011</v>
      </c>
      <c r="C1308">
        <v>88</v>
      </c>
      <c r="D1308" s="30">
        <v>14322</v>
      </c>
      <c r="E1308" t="s">
        <v>2309</v>
      </c>
      <c r="F1308">
        <v>80</v>
      </c>
      <c r="G1308" t="s">
        <v>1013</v>
      </c>
      <c r="H1308" t="s">
        <v>1014</v>
      </c>
      <c r="I1308" t="s">
        <v>1017</v>
      </c>
    </row>
    <row r="1309" spans="1:9" x14ac:dyDescent="0.25">
      <c r="A1309" t="s">
        <v>2238</v>
      </c>
      <c r="B1309" t="s">
        <v>1011</v>
      </c>
      <c r="C1309">
        <v>88</v>
      </c>
      <c r="D1309" s="30">
        <v>14323</v>
      </c>
      <c r="E1309" t="s">
        <v>2310</v>
      </c>
      <c r="F1309">
        <v>80</v>
      </c>
      <c r="G1309" t="s">
        <v>1013</v>
      </c>
      <c r="H1309" t="s">
        <v>1014</v>
      </c>
      <c r="I1309" t="s">
        <v>1017</v>
      </c>
    </row>
    <row r="1310" spans="1:9" x14ac:dyDescent="0.25">
      <c r="A1310" t="s">
        <v>2238</v>
      </c>
      <c r="B1310" t="s">
        <v>1011</v>
      </c>
      <c r="C1310">
        <v>88</v>
      </c>
      <c r="D1310" s="30">
        <v>14324</v>
      </c>
      <c r="E1310" t="s">
        <v>2311</v>
      </c>
      <c r="F1310">
        <v>80</v>
      </c>
      <c r="G1310" t="s">
        <v>1013</v>
      </c>
      <c r="H1310" t="s">
        <v>1014</v>
      </c>
      <c r="I1310" t="s">
        <v>1017</v>
      </c>
    </row>
    <row r="1311" spans="1:9" x14ac:dyDescent="0.25">
      <c r="A1311" t="s">
        <v>2238</v>
      </c>
      <c r="B1311" t="s">
        <v>1011</v>
      </c>
      <c r="C1311">
        <v>88</v>
      </c>
      <c r="D1311" s="30">
        <v>14325</v>
      </c>
      <c r="E1311" t="s">
        <v>2312</v>
      </c>
      <c r="F1311">
        <v>80</v>
      </c>
      <c r="G1311" t="s">
        <v>1013</v>
      </c>
      <c r="H1311" t="s">
        <v>1014</v>
      </c>
      <c r="I1311" t="s">
        <v>1017</v>
      </c>
    </row>
    <row r="1312" spans="1:9" x14ac:dyDescent="0.25">
      <c r="A1312" t="s">
        <v>2238</v>
      </c>
      <c r="B1312" t="s">
        <v>1011</v>
      </c>
      <c r="C1312">
        <v>88</v>
      </c>
      <c r="D1312" s="30">
        <v>14326</v>
      </c>
      <c r="E1312" t="s">
        <v>2313</v>
      </c>
      <c r="F1312">
        <v>80</v>
      </c>
      <c r="G1312" t="s">
        <v>1013</v>
      </c>
      <c r="H1312" t="s">
        <v>1014</v>
      </c>
      <c r="I1312" t="s">
        <v>1017</v>
      </c>
    </row>
    <row r="1313" spans="1:9" x14ac:dyDescent="0.25">
      <c r="A1313" t="s">
        <v>2238</v>
      </c>
      <c r="B1313" t="s">
        <v>1011</v>
      </c>
      <c r="C1313">
        <v>88</v>
      </c>
      <c r="D1313" s="30">
        <v>14327</v>
      </c>
      <c r="E1313" t="s">
        <v>2314</v>
      </c>
      <c r="F1313">
        <v>80</v>
      </c>
      <c r="G1313" t="s">
        <v>1013</v>
      </c>
      <c r="H1313" t="s">
        <v>1014</v>
      </c>
      <c r="I1313" t="s">
        <v>1017</v>
      </c>
    </row>
    <row r="1314" spans="1:9" x14ac:dyDescent="0.25">
      <c r="A1314" t="s">
        <v>2238</v>
      </c>
      <c r="B1314" t="s">
        <v>1011</v>
      </c>
      <c r="C1314">
        <v>88</v>
      </c>
      <c r="D1314" s="30">
        <v>14328</v>
      </c>
      <c r="E1314" t="s">
        <v>2315</v>
      </c>
      <c r="F1314">
        <v>80</v>
      </c>
      <c r="G1314" t="s">
        <v>1013</v>
      </c>
      <c r="H1314" t="s">
        <v>1014</v>
      </c>
      <c r="I1314" t="s">
        <v>1017</v>
      </c>
    </row>
    <row r="1315" spans="1:9" x14ac:dyDescent="0.25">
      <c r="A1315" t="s">
        <v>2238</v>
      </c>
      <c r="B1315" t="s">
        <v>1011</v>
      </c>
      <c r="C1315">
        <v>88</v>
      </c>
      <c r="D1315" s="30">
        <v>14329</v>
      </c>
      <c r="E1315" t="s">
        <v>2316</v>
      </c>
      <c r="F1315">
        <v>80</v>
      </c>
      <c r="G1315" t="s">
        <v>1013</v>
      </c>
      <c r="H1315" t="s">
        <v>1014</v>
      </c>
      <c r="I1315" t="s">
        <v>1017</v>
      </c>
    </row>
    <row r="1316" spans="1:9" x14ac:dyDescent="0.25">
      <c r="A1316" t="s">
        <v>2238</v>
      </c>
      <c r="B1316" t="s">
        <v>1011</v>
      </c>
      <c r="C1316">
        <v>88</v>
      </c>
      <c r="D1316" s="30">
        <v>14330</v>
      </c>
      <c r="E1316" t="s">
        <v>2317</v>
      </c>
      <c r="F1316">
        <v>80</v>
      </c>
      <c r="G1316" t="s">
        <v>1013</v>
      </c>
      <c r="H1316" t="s">
        <v>1014</v>
      </c>
      <c r="I1316" t="s">
        <v>1017</v>
      </c>
    </row>
    <row r="1317" spans="1:9" x14ac:dyDescent="0.25">
      <c r="A1317" t="s">
        <v>2238</v>
      </c>
      <c r="B1317" t="s">
        <v>1011</v>
      </c>
      <c r="C1317">
        <v>88</v>
      </c>
      <c r="D1317" s="30">
        <v>14331</v>
      </c>
      <c r="E1317" t="s">
        <v>2318</v>
      </c>
      <c r="F1317">
        <v>80</v>
      </c>
      <c r="G1317" t="s">
        <v>1013</v>
      </c>
      <c r="H1317" t="s">
        <v>1014</v>
      </c>
      <c r="I1317" t="s">
        <v>1017</v>
      </c>
    </row>
    <row r="1318" spans="1:9" x14ac:dyDescent="0.25">
      <c r="A1318" t="s">
        <v>2238</v>
      </c>
      <c r="B1318" t="s">
        <v>1011</v>
      </c>
      <c r="C1318">
        <v>88</v>
      </c>
      <c r="D1318" s="30">
        <v>14332</v>
      </c>
      <c r="E1318" t="s">
        <v>2319</v>
      </c>
      <c r="F1318">
        <v>80</v>
      </c>
      <c r="G1318" t="s">
        <v>1013</v>
      </c>
      <c r="H1318" t="s">
        <v>1014</v>
      </c>
      <c r="I1318" t="s">
        <v>1017</v>
      </c>
    </row>
    <row r="1319" spans="1:9" x14ac:dyDescent="0.25">
      <c r="A1319" t="s">
        <v>2238</v>
      </c>
      <c r="B1319" t="s">
        <v>1011</v>
      </c>
      <c r="C1319">
        <v>88</v>
      </c>
      <c r="D1319" s="30">
        <v>14333</v>
      </c>
      <c r="E1319" t="s">
        <v>2320</v>
      </c>
      <c r="F1319">
        <v>80</v>
      </c>
      <c r="G1319" t="s">
        <v>1013</v>
      </c>
      <c r="H1319" t="s">
        <v>1014</v>
      </c>
      <c r="I1319" t="s">
        <v>1017</v>
      </c>
    </row>
    <row r="1320" spans="1:9" x14ac:dyDescent="0.25">
      <c r="A1320" t="s">
        <v>2238</v>
      </c>
      <c r="B1320" t="s">
        <v>1011</v>
      </c>
      <c r="C1320">
        <v>88</v>
      </c>
      <c r="D1320" s="30">
        <v>14334</v>
      </c>
      <c r="E1320" t="s">
        <v>2321</v>
      </c>
      <c r="F1320">
        <v>80</v>
      </c>
      <c r="G1320" t="s">
        <v>1013</v>
      </c>
      <c r="H1320" t="s">
        <v>1014</v>
      </c>
      <c r="I1320" t="s">
        <v>1017</v>
      </c>
    </row>
    <row r="1321" spans="1:9" x14ac:dyDescent="0.25">
      <c r="A1321" t="s">
        <v>2238</v>
      </c>
      <c r="B1321" t="s">
        <v>1011</v>
      </c>
      <c r="C1321">
        <v>88</v>
      </c>
      <c r="D1321" s="30">
        <v>15140</v>
      </c>
      <c r="E1321" t="s">
        <v>2322</v>
      </c>
      <c r="F1321">
        <v>80</v>
      </c>
      <c r="G1321" t="s">
        <v>1013</v>
      </c>
      <c r="H1321" t="s">
        <v>1014</v>
      </c>
      <c r="I1321" t="s">
        <v>1017</v>
      </c>
    </row>
    <row r="1322" spans="1:9" x14ac:dyDescent="0.25">
      <c r="A1322" t="s">
        <v>2238</v>
      </c>
      <c r="B1322" t="s">
        <v>1011</v>
      </c>
      <c r="C1322">
        <v>88</v>
      </c>
      <c r="D1322" s="30">
        <v>15362</v>
      </c>
      <c r="E1322" t="s">
        <v>2323</v>
      </c>
      <c r="F1322">
        <v>80</v>
      </c>
      <c r="G1322" t="s">
        <v>1013</v>
      </c>
      <c r="H1322" t="s">
        <v>1014</v>
      </c>
      <c r="I1322" t="s">
        <v>1017</v>
      </c>
    </row>
    <row r="1323" spans="1:9" x14ac:dyDescent="0.25">
      <c r="A1323" t="s">
        <v>2238</v>
      </c>
      <c r="B1323" t="s">
        <v>1011</v>
      </c>
      <c r="C1323">
        <v>88</v>
      </c>
      <c r="D1323" s="30">
        <v>15610</v>
      </c>
      <c r="E1323" t="s">
        <v>2324</v>
      </c>
      <c r="F1323">
        <v>80</v>
      </c>
      <c r="G1323" t="s">
        <v>1013</v>
      </c>
      <c r="H1323" t="s">
        <v>1014</v>
      </c>
      <c r="I1323" t="s">
        <v>1017</v>
      </c>
    </row>
    <row r="1324" spans="1:9" x14ac:dyDescent="0.25">
      <c r="A1324" t="s">
        <v>2238</v>
      </c>
      <c r="B1324" t="s">
        <v>1011</v>
      </c>
      <c r="C1324">
        <v>88</v>
      </c>
      <c r="D1324" s="30">
        <v>15611</v>
      </c>
      <c r="E1324" t="s">
        <v>2325</v>
      </c>
      <c r="F1324">
        <v>80</v>
      </c>
      <c r="G1324" t="s">
        <v>1013</v>
      </c>
      <c r="H1324" t="s">
        <v>1014</v>
      </c>
      <c r="I1324" t="s">
        <v>1017</v>
      </c>
    </row>
    <row r="1325" spans="1:9" x14ac:dyDescent="0.25">
      <c r="A1325" t="s">
        <v>2238</v>
      </c>
      <c r="B1325" t="s">
        <v>1011</v>
      </c>
      <c r="C1325">
        <v>88</v>
      </c>
      <c r="D1325" s="30">
        <v>15612</v>
      </c>
      <c r="E1325" t="s">
        <v>2326</v>
      </c>
      <c r="F1325">
        <v>80</v>
      </c>
      <c r="G1325" t="s">
        <v>1013</v>
      </c>
      <c r="H1325" t="s">
        <v>1014</v>
      </c>
      <c r="I1325" t="s">
        <v>1017</v>
      </c>
    </row>
    <row r="1326" spans="1:9" x14ac:dyDescent="0.25">
      <c r="A1326" t="s">
        <v>2238</v>
      </c>
      <c r="B1326" t="s">
        <v>1011</v>
      </c>
      <c r="C1326">
        <v>88</v>
      </c>
      <c r="D1326" s="30">
        <v>15614</v>
      </c>
      <c r="E1326" t="s">
        <v>2327</v>
      </c>
      <c r="F1326">
        <v>80</v>
      </c>
      <c r="G1326" t="s">
        <v>1013</v>
      </c>
      <c r="H1326" t="s">
        <v>1014</v>
      </c>
      <c r="I1326" t="s">
        <v>1017</v>
      </c>
    </row>
    <row r="1327" spans="1:9" x14ac:dyDescent="0.25">
      <c r="A1327" t="s">
        <v>2238</v>
      </c>
      <c r="B1327" t="s">
        <v>1011</v>
      </c>
      <c r="C1327">
        <v>88</v>
      </c>
      <c r="D1327" s="30">
        <v>15616</v>
      </c>
      <c r="E1327" t="s">
        <v>2328</v>
      </c>
      <c r="F1327">
        <v>80</v>
      </c>
      <c r="G1327" t="s">
        <v>1013</v>
      </c>
      <c r="H1327" t="s">
        <v>1014</v>
      </c>
      <c r="I1327" t="s">
        <v>1017</v>
      </c>
    </row>
    <row r="1328" spans="1:9" x14ac:dyDescent="0.25">
      <c r="A1328" t="s">
        <v>2238</v>
      </c>
      <c r="B1328" t="s">
        <v>1011</v>
      </c>
      <c r="C1328">
        <v>88</v>
      </c>
      <c r="D1328" s="30">
        <v>15618</v>
      </c>
      <c r="E1328" t="s">
        <v>2329</v>
      </c>
      <c r="F1328">
        <v>80</v>
      </c>
      <c r="G1328" t="s">
        <v>1013</v>
      </c>
      <c r="H1328" t="s">
        <v>1014</v>
      </c>
      <c r="I1328" t="s">
        <v>1017</v>
      </c>
    </row>
    <row r="1329" spans="1:9" x14ac:dyDescent="0.25">
      <c r="A1329" t="s">
        <v>2238</v>
      </c>
      <c r="B1329" t="s">
        <v>1011</v>
      </c>
      <c r="C1329">
        <v>88</v>
      </c>
      <c r="D1329" s="30">
        <v>15800</v>
      </c>
      <c r="E1329" t="s">
        <v>2330</v>
      </c>
      <c r="F1329">
        <v>80</v>
      </c>
      <c r="G1329" t="s">
        <v>1013</v>
      </c>
      <c r="H1329" t="s">
        <v>1014</v>
      </c>
      <c r="I1329" t="s">
        <v>1017</v>
      </c>
    </row>
    <row r="1330" spans="1:9" x14ac:dyDescent="0.25">
      <c r="A1330" t="s">
        <v>2238</v>
      </c>
      <c r="B1330" t="s">
        <v>1011</v>
      </c>
      <c r="C1330">
        <v>88</v>
      </c>
      <c r="D1330" s="30">
        <v>21035</v>
      </c>
      <c r="E1330" t="s">
        <v>2331</v>
      </c>
      <c r="F1330">
        <v>80</v>
      </c>
      <c r="G1330" t="s">
        <v>1013</v>
      </c>
      <c r="H1330" t="s">
        <v>1014</v>
      </c>
      <c r="I1330" t="s">
        <v>1017</v>
      </c>
    </row>
    <row r="1331" spans="1:9" x14ac:dyDescent="0.25">
      <c r="A1331" t="s">
        <v>2238</v>
      </c>
      <c r="B1331" t="s">
        <v>1011</v>
      </c>
      <c r="C1331">
        <v>88</v>
      </c>
      <c r="D1331" s="30">
        <v>21037</v>
      </c>
      <c r="E1331" t="s">
        <v>2332</v>
      </c>
      <c r="F1331">
        <v>80</v>
      </c>
      <c r="G1331" t="s">
        <v>1013</v>
      </c>
      <c r="H1331" t="s">
        <v>1014</v>
      </c>
      <c r="I1331" t="s">
        <v>1017</v>
      </c>
    </row>
    <row r="1332" spans="1:9" x14ac:dyDescent="0.25">
      <c r="A1332" t="s">
        <v>2238</v>
      </c>
      <c r="B1332" t="s">
        <v>1011</v>
      </c>
      <c r="C1332">
        <v>88</v>
      </c>
      <c r="D1332" s="30">
        <v>70069</v>
      </c>
      <c r="E1332" t="s">
        <v>2333</v>
      </c>
      <c r="F1332">
        <v>80</v>
      </c>
      <c r="G1332" t="s">
        <v>1013</v>
      </c>
      <c r="H1332" t="s">
        <v>1014</v>
      </c>
      <c r="I1332" t="s">
        <v>1017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43"/>
  <sheetViews>
    <sheetView topLeftCell="A134" workbookViewId="0">
      <selection sqref="A1:I663"/>
    </sheetView>
  </sheetViews>
  <sheetFormatPr defaultColWidth="9.140625" defaultRowHeight="15" x14ac:dyDescent="0.25"/>
  <cols>
    <col min="1" max="1" width="8.140625" style="45" customWidth="1"/>
    <col min="2" max="2" width="61.28515625" style="45" bestFit="1" customWidth="1"/>
    <col min="3" max="3" width="9.85546875" style="45" customWidth="1"/>
    <col min="4" max="4" width="6.85546875" style="45" customWidth="1"/>
    <col min="5" max="5" width="2.85546875" style="62" bestFit="1" customWidth="1"/>
    <col min="6" max="6" width="14.7109375" style="45" customWidth="1"/>
    <col min="7" max="7" width="14.140625" style="45" customWidth="1"/>
    <col min="8" max="8" width="15.140625" style="45" bestFit="1" customWidth="1"/>
    <col min="9" max="9" width="1.7109375" style="45" customWidth="1"/>
    <col min="10" max="10" width="14.5703125" style="45" bestFit="1" customWidth="1"/>
    <col min="11" max="11" width="13.140625" style="45" bestFit="1" customWidth="1"/>
    <col min="12" max="12" width="1.7109375" style="45" customWidth="1"/>
    <col min="13" max="14" width="14.7109375" style="45" customWidth="1"/>
    <col min="15" max="15" width="1.7109375" style="45" customWidth="1"/>
    <col min="16" max="16" width="15.140625" style="45" bestFit="1" customWidth="1"/>
    <col min="17" max="17" width="1.7109375" style="45" customWidth="1"/>
    <col min="18" max="18" width="14.85546875" style="45" customWidth="1"/>
    <col min="19" max="19" width="14.28515625" style="45" customWidth="1"/>
    <col min="20" max="20" width="15.140625" style="45" bestFit="1" customWidth="1"/>
    <col min="21" max="21" width="1.140625" style="45" customWidth="1"/>
    <col min="22" max="22" width="25.5703125" style="45" bestFit="1" customWidth="1"/>
    <col min="23" max="23" width="16.42578125" style="45" bestFit="1" customWidth="1"/>
    <col min="24" max="24" width="28.140625" style="45" bestFit="1" customWidth="1"/>
    <col min="25" max="25" width="46.140625" style="45" customWidth="1"/>
    <col min="26" max="31" width="9.140625" style="45"/>
    <col min="32" max="32" width="15.7109375" style="45" customWidth="1"/>
    <col min="33" max="33" width="17" style="143" customWidth="1"/>
    <col min="34" max="16384" width="9.140625" style="45"/>
  </cols>
  <sheetData>
    <row r="1" spans="1:35" ht="15" customHeight="1" x14ac:dyDescent="0.25">
      <c r="B1" s="46" t="s">
        <v>2452</v>
      </c>
      <c r="C1" s="47"/>
      <c r="D1" s="47"/>
      <c r="E1" s="47"/>
      <c r="F1" s="48"/>
      <c r="G1" s="48"/>
      <c r="H1" s="49"/>
      <c r="P1" s="50"/>
    </row>
    <row r="2" spans="1:35" ht="15" customHeight="1" x14ac:dyDescent="0.25">
      <c r="B2" s="51" t="s">
        <v>2453</v>
      </c>
      <c r="C2" s="52"/>
      <c r="D2" s="52"/>
      <c r="E2" s="52"/>
      <c r="F2" s="53"/>
      <c r="G2" s="53"/>
      <c r="H2" s="54"/>
      <c r="P2" s="50"/>
      <c r="S2" s="55"/>
      <c r="T2" s="55"/>
    </row>
    <row r="3" spans="1:35" ht="15" customHeight="1" x14ac:dyDescent="0.25">
      <c r="B3" s="51" t="s">
        <v>2454</v>
      </c>
      <c r="C3" s="52"/>
      <c r="D3" s="52"/>
      <c r="E3" s="52"/>
      <c r="F3" s="53"/>
      <c r="G3" s="53"/>
      <c r="H3" s="54"/>
      <c r="P3" s="56"/>
      <c r="S3" s="55"/>
      <c r="T3" s="55"/>
    </row>
    <row r="4" spans="1:35" ht="15.75" customHeight="1" thickBot="1" x14ac:dyDescent="0.3">
      <c r="B4" s="57">
        <f>S8</f>
        <v>44651</v>
      </c>
      <c r="C4" s="58"/>
      <c r="D4" s="58"/>
      <c r="E4" s="59"/>
      <c r="F4" s="60"/>
      <c r="G4" s="60"/>
      <c r="H4" s="61"/>
      <c r="P4" s="56"/>
      <c r="S4" s="55"/>
      <c r="T4" s="55"/>
    </row>
    <row r="5" spans="1:35" ht="15.75" thickBot="1" x14ac:dyDescent="0.3">
      <c r="F5" s="63">
        <f>+F10-F165</f>
        <v>0</v>
      </c>
      <c r="G5" s="63">
        <f t="shared" ref="G5:T5" si="0">+G10-G165</f>
        <v>0</v>
      </c>
      <c r="H5" s="63">
        <f t="shared" si="0"/>
        <v>0.11000007390975952</v>
      </c>
      <c r="J5" s="63">
        <f t="shared" si="0"/>
        <v>0</v>
      </c>
      <c r="K5" s="63">
        <f t="shared" si="0"/>
        <v>0</v>
      </c>
      <c r="M5" s="63">
        <f t="shared" si="0"/>
        <v>0</v>
      </c>
      <c r="N5" s="63">
        <f t="shared" si="0"/>
        <v>0</v>
      </c>
      <c r="O5" s="63"/>
      <c r="P5" s="63"/>
      <c r="R5" s="63">
        <f t="shared" si="0"/>
        <v>0</v>
      </c>
      <c r="S5" s="63">
        <f t="shared" si="0"/>
        <v>0</v>
      </c>
      <c r="T5" s="63">
        <f t="shared" si="0"/>
        <v>-7.9999983310699463E-2</v>
      </c>
    </row>
    <row r="6" spans="1:35" ht="15.75" thickBot="1" x14ac:dyDescent="0.3">
      <c r="B6" s="258"/>
      <c r="J6" s="64" t="s">
        <v>2455</v>
      </c>
      <c r="K6" s="65"/>
      <c r="L6" s="66"/>
      <c r="M6" s="64"/>
      <c r="N6" s="65"/>
      <c r="O6" s="66"/>
      <c r="P6" s="67"/>
    </row>
    <row r="7" spans="1:35" x14ac:dyDescent="0.25">
      <c r="B7" s="258"/>
      <c r="E7" s="68"/>
      <c r="J7" s="69" t="s">
        <v>2456</v>
      </c>
      <c r="K7" s="70" t="s">
        <v>2456</v>
      </c>
      <c r="M7" s="69" t="s">
        <v>2457</v>
      </c>
      <c r="N7" s="69" t="s">
        <v>2457</v>
      </c>
      <c r="P7" s="69"/>
      <c r="V7" s="144"/>
      <c r="W7" s="144" t="s">
        <v>2566</v>
      </c>
      <c r="AF7" s="92"/>
      <c r="AG7" s="145" t="s">
        <v>2567</v>
      </c>
      <c r="AI7" s="45" t="s">
        <v>2568</v>
      </c>
    </row>
    <row r="8" spans="1:35" ht="15.75" thickBot="1" x14ac:dyDescent="0.3">
      <c r="B8" s="258"/>
      <c r="G8" s="71">
        <f>[1]Jul!F8</f>
        <v>44377</v>
      </c>
      <c r="H8" s="72"/>
      <c r="J8" s="73" t="s">
        <v>2458</v>
      </c>
      <c r="K8" s="74" t="s">
        <v>2458</v>
      </c>
      <c r="M8" s="73" t="s">
        <v>2459</v>
      </c>
      <c r="N8" s="73" t="s">
        <v>2459</v>
      </c>
      <c r="P8" s="73" t="s">
        <v>2460</v>
      </c>
      <c r="S8" s="75">
        <v>44651</v>
      </c>
      <c r="T8" s="76"/>
      <c r="V8" s="146" t="s">
        <v>2569</v>
      </c>
      <c r="W8" s="146" t="s">
        <v>2570</v>
      </c>
      <c r="Z8" s="140" t="s">
        <v>2571</v>
      </c>
      <c r="AA8" s="140"/>
      <c r="AB8" s="140"/>
      <c r="AC8" s="140"/>
      <c r="AD8" s="140"/>
      <c r="AF8" s="92" t="s">
        <v>2572</v>
      </c>
      <c r="AG8" s="145" t="s">
        <v>2573</v>
      </c>
    </row>
    <row r="9" spans="1:35" x14ac:dyDescent="0.25">
      <c r="F9" s="77" t="s">
        <v>2461</v>
      </c>
      <c r="G9" s="77" t="s">
        <v>2462</v>
      </c>
      <c r="H9" s="77" t="s">
        <v>2463</v>
      </c>
      <c r="J9" s="77" t="s">
        <v>2464</v>
      </c>
      <c r="K9" s="77" t="s">
        <v>2465</v>
      </c>
      <c r="M9" s="77" t="s">
        <v>2464</v>
      </c>
      <c r="N9" s="77" t="s">
        <v>2465</v>
      </c>
      <c r="P9" s="78" t="s">
        <v>2466</v>
      </c>
      <c r="R9" s="77" t="s">
        <v>2461</v>
      </c>
      <c r="S9" s="77" t="s">
        <v>2462</v>
      </c>
      <c r="T9" s="77" t="s">
        <v>2467</v>
      </c>
      <c r="V9" s="92"/>
      <c r="Z9" s="140" t="s">
        <v>2574</v>
      </c>
      <c r="AA9" s="140" t="s">
        <v>2575</v>
      </c>
      <c r="AB9" s="140" t="s">
        <v>2576</v>
      </c>
      <c r="AC9" s="140" t="s">
        <v>2577</v>
      </c>
      <c r="AD9" s="140" t="s">
        <v>2578</v>
      </c>
    </row>
    <row r="10" spans="1:35" x14ac:dyDescent="0.25">
      <c r="A10" s="79"/>
      <c r="B10" s="79" t="s">
        <v>2468</v>
      </c>
      <c r="C10" s="79"/>
      <c r="D10" s="79"/>
      <c r="E10" s="80"/>
      <c r="F10" s="81">
        <v>16261295.229999997</v>
      </c>
      <c r="G10" s="82">
        <v>61780.229999999989</v>
      </c>
      <c r="H10" s="83">
        <v>96863921.950000003</v>
      </c>
      <c r="I10" s="80"/>
      <c r="J10" s="84">
        <v>-7496277.3799999999</v>
      </c>
      <c r="K10" s="85">
        <v>155.03</v>
      </c>
      <c r="L10" s="80"/>
      <c r="M10" s="84">
        <v>-2461038.8199999998</v>
      </c>
      <c r="N10" s="82">
        <v>-1538.1200000000006</v>
      </c>
      <c r="O10" s="80"/>
      <c r="P10" s="81">
        <v>2416792.9499999993</v>
      </c>
      <c r="Q10" s="80"/>
      <c r="R10" s="81">
        <v>16507509.109999999</v>
      </c>
      <c r="S10" s="86">
        <v>55558.139999999978</v>
      </c>
      <c r="T10" s="83">
        <v>89323398.699999988</v>
      </c>
      <c r="V10" s="147"/>
      <c r="W10" s="50">
        <f>(H10+J10+M10+SUM(P10:P10)-T10)</f>
        <v>2.9802322387695313E-8</v>
      </c>
    </row>
    <row r="11" spans="1:35" ht="14.25" customHeight="1" x14ac:dyDescent="0.25">
      <c r="C11" s="141" t="s">
        <v>2469</v>
      </c>
      <c r="D11" s="141" t="s">
        <v>2470</v>
      </c>
      <c r="F11" s="56"/>
      <c r="G11" s="87"/>
      <c r="H11" s="56"/>
      <c r="J11" s="88"/>
      <c r="K11" s="87"/>
      <c r="M11" s="88"/>
      <c r="N11" s="89"/>
      <c r="R11" s="90"/>
      <c r="S11" s="91"/>
      <c r="T11" s="90"/>
      <c r="V11" s="56"/>
    </row>
    <row r="12" spans="1:35" ht="37.5" x14ac:dyDescent="0.25">
      <c r="A12" s="92" t="s">
        <v>2471</v>
      </c>
      <c r="B12" s="92" t="s">
        <v>2472</v>
      </c>
      <c r="C12" s="141" t="s">
        <v>2469</v>
      </c>
      <c r="D12" s="141" t="s">
        <v>2470</v>
      </c>
      <c r="F12" s="56"/>
      <c r="G12" s="87"/>
      <c r="H12" s="56"/>
      <c r="J12" s="88"/>
      <c r="K12" s="87"/>
      <c r="M12" s="88"/>
      <c r="N12" s="89"/>
      <c r="R12" s="90"/>
      <c r="S12" s="91"/>
      <c r="T12" s="90"/>
      <c r="V12" s="56"/>
    </row>
    <row r="13" spans="1:35" x14ac:dyDescent="0.25">
      <c r="C13" s="142"/>
      <c r="D13" s="142"/>
      <c r="F13" s="56"/>
      <c r="G13" s="87"/>
      <c r="H13" s="56"/>
      <c r="J13" s="88"/>
      <c r="K13" s="87"/>
      <c r="M13" s="88"/>
      <c r="N13" s="89"/>
      <c r="R13" s="90"/>
      <c r="S13" s="91"/>
      <c r="T13" s="90"/>
      <c r="V13" s="56"/>
    </row>
    <row r="14" spans="1:35" ht="15" customHeight="1" x14ac:dyDescent="0.25">
      <c r="A14" s="93">
        <v>1</v>
      </c>
      <c r="B14" s="94" t="s">
        <v>2473</v>
      </c>
      <c r="C14" s="95" t="s">
        <v>2474</v>
      </c>
      <c r="D14" s="95" t="s">
        <v>2475</v>
      </c>
      <c r="E14" s="96" t="s">
        <v>1013</v>
      </c>
      <c r="F14" s="97">
        <v>861918</v>
      </c>
      <c r="G14" s="98">
        <v>6479.8499999999995</v>
      </c>
      <c r="H14" s="99">
        <v>10085417.546313979</v>
      </c>
      <c r="J14" s="100">
        <v>0</v>
      </c>
      <c r="K14" s="87">
        <v>0</v>
      </c>
      <c r="M14" s="100">
        <v>-340665.84</v>
      </c>
      <c r="N14" s="89">
        <v>-212.91</v>
      </c>
      <c r="P14" s="63">
        <v>247470.71000000002</v>
      </c>
      <c r="R14" s="101">
        <v>861918</v>
      </c>
      <c r="S14" s="91">
        <v>6266.94</v>
      </c>
      <c r="T14" s="101">
        <v>9992222.4163139798</v>
      </c>
      <c r="V14" s="148"/>
      <c r="W14" s="50">
        <f t="shared" ref="W14:W38" si="1">(H14+J14+M14+SUM(P14:P14)-T14)</f>
        <v>0</v>
      </c>
      <c r="X14" s="45" t="s">
        <v>2579</v>
      </c>
      <c r="Y14" s="45" t="s">
        <v>2473</v>
      </c>
      <c r="Z14" s="45">
        <v>10</v>
      </c>
      <c r="AA14" s="45">
        <v>10061</v>
      </c>
      <c r="AB14" s="45">
        <v>699500</v>
      </c>
      <c r="AF14" s="88">
        <f t="shared" ref="AF14:AF38" si="2">+M14</f>
        <v>-340665.84</v>
      </c>
      <c r="AG14" s="138">
        <f t="shared" ref="AG14:AG38" si="3">-AF14/H14</f>
        <v>3.377806009871219E-2</v>
      </c>
      <c r="AI14" s="149">
        <f t="shared" ref="AI14:AI38" si="4">P14/((H14+T14)/2)</f>
        <v>2.4651374410601657E-2</v>
      </c>
    </row>
    <row r="15" spans="1:35" ht="15" customHeight="1" x14ac:dyDescent="0.25">
      <c r="A15" s="93">
        <v>2</v>
      </c>
      <c r="B15" s="94" t="s">
        <v>2399</v>
      </c>
      <c r="C15" s="95" t="s">
        <v>2474</v>
      </c>
      <c r="D15" s="95" t="s">
        <v>2475</v>
      </c>
      <c r="E15" s="96" t="s">
        <v>1013</v>
      </c>
      <c r="F15" s="102">
        <v>417117.83</v>
      </c>
      <c r="G15" s="98">
        <v>3106.1179750492097</v>
      </c>
      <c r="H15" s="103">
        <v>4834457.4171398096</v>
      </c>
      <c r="J15" s="100">
        <v>0</v>
      </c>
      <c r="K15" s="87">
        <v>0</v>
      </c>
      <c r="M15" s="100">
        <v>-163298.26999999999</v>
      </c>
      <c r="N15" s="89">
        <v>-102.06</v>
      </c>
      <c r="P15" s="63">
        <v>118625.09000000001</v>
      </c>
      <c r="R15" s="90">
        <v>417117.83</v>
      </c>
      <c r="S15" s="91">
        <v>3004.0579750492097</v>
      </c>
      <c r="T15" s="90">
        <v>4789784.2371398099</v>
      </c>
      <c r="V15" s="150"/>
      <c r="W15" s="50">
        <f t="shared" si="1"/>
        <v>0</v>
      </c>
      <c r="X15" s="45" t="s">
        <v>2579</v>
      </c>
      <c r="Y15" s="45" t="s">
        <v>2399</v>
      </c>
      <c r="Z15" s="45">
        <v>10</v>
      </c>
      <c r="AA15" s="45">
        <v>10061</v>
      </c>
      <c r="AB15" s="45">
        <v>699500</v>
      </c>
      <c r="AF15" s="88">
        <f t="shared" si="2"/>
        <v>-163298.26999999999</v>
      </c>
      <c r="AG15" s="138">
        <f t="shared" si="3"/>
        <v>3.3777993249263429E-2</v>
      </c>
      <c r="AI15" s="149">
        <f t="shared" si="4"/>
        <v>2.4651311606925599E-2</v>
      </c>
    </row>
    <row r="16" spans="1:35" ht="15" customHeight="1" x14ac:dyDescent="0.25">
      <c r="A16" s="93">
        <v>3</v>
      </c>
      <c r="B16" s="94" t="s">
        <v>2400</v>
      </c>
      <c r="C16" s="95" t="s">
        <v>2474</v>
      </c>
      <c r="D16" s="95" t="s">
        <v>2475</v>
      </c>
      <c r="E16" s="96" t="s">
        <v>1013</v>
      </c>
      <c r="F16" s="102">
        <v>282591.26</v>
      </c>
      <c r="G16" s="98">
        <v>2104.3532101265118</v>
      </c>
      <c r="H16" s="103">
        <v>3275275.4439051477</v>
      </c>
      <c r="J16" s="100">
        <v>0</v>
      </c>
      <c r="K16" s="87">
        <v>0</v>
      </c>
      <c r="M16" s="100">
        <v>-110632.38</v>
      </c>
      <c r="N16" s="89">
        <v>-69.14</v>
      </c>
      <c r="P16" s="63">
        <v>80367.069999999978</v>
      </c>
      <c r="R16" s="90">
        <v>282591.26</v>
      </c>
      <c r="S16" s="91">
        <v>2035.2132101265117</v>
      </c>
      <c r="T16" s="90">
        <v>3245010.1339051477</v>
      </c>
      <c r="V16" s="150"/>
      <c r="W16" s="50">
        <f t="shared" si="1"/>
        <v>0</v>
      </c>
      <c r="X16" s="45" t="s">
        <v>2579</v>
      </c>
      <c r="Y16" s="45" t="s">
        <v>2400</v>
      </c>
      <c r="Z16" s="45">
        <v>10</v>
      </c>
      <c r="AA16" s="45">
        <v>10061</v>
      </c>
      <c r="AB16" s="45">
        <v>699500</v>
      </c>
      <c r="AF16" s="88">
        <f t="shared" si="2"/>
        <v>-110632.38</v>
      </c>
      <c r="AG16" s="138">
        <f t="shared" si="3"/>
        <v>3.3778038487075085E-2</v>
      </c>
      <c r="AI16" s="149">
        <f t="shared" si="4"/>
        <v>2.4651395722145537E-2</v>
      </c>
    </row>
    <row r="17" spans="1:35" ht="15" customHeight="1" x14ac:dyDescent="0.25">
      <c r="A17" s="93">
        <v>4</v>
      </c>
      <c r="B17" s="94" t="s">
        <v>2404</v>
      </c>
      <c r="C17" s="95" t="s">
        <v>2474</v>
      </c>
      <c r="D17" s="95" t="s">
        <v>2475</v>
      </c>
      <c r="E17" s="96" t="s">
        <v>1013</v>
      </c>
      <c r="F17" s="102">
        <v>120861.83</v>
      </c>
      <c r="G17" s="98">
        <v>900.01589486654598</v>
      </c>
      <c r="H17" s="103">
        <v>1400807.6206367221</v>
      </c>
      <c r="J17" s="100">
        <v>0</v>
      </c>
      <c r="K17" s="87">
        <v>0</v>
      </c>
      <c r="M17" s="100">
        <v>-47316.63</v>
      </c>
      <c r="N17" s="89">
        <v>-29.57</v>
      </c>
      <c r="P17" s="63">
        <v>34372.400000000001</v>
      </c>
      <c r="R17" s="90">
        <v>120861.83</v>
      </c>
      <c r="S17" s="91">
        <v>870.44589486654593</v>
      </c>
      <c r="T17" s="90">
        <v>1387863.3906367221</v>
      </c>
      <c r="V17" s="150"/>
      <c r="W17" s="50">
        <f t="shared" si="1"/>
        <v>0</v>
      </c>
      <c r="X17" s="45" t="s">
        <v>2579</v>
      </c>
      <c r="Y17" s="45" t="s">
        <v>2404</v>
      </c>
      <c r="Z17" s="45">
        <v>10</v>
      </c>
      <c r="AA17" s="45">
        <v>10061</v>
      </c>
      <c r="AB17" s="45">
        <v>699500</v>
      </c>
      <c r="AF17" s="88">
        <f t="shared" si="2"/>
        <v>-47316.63</v>
      </c>
      <c r="AG17" s="138">
        <f t="shared" si="3"/>
        <v>3.3778107216815921E-2</v>
      </c>
      <c r="AI17" s="149">
        <f t="shared" si="4"/>
        <v>2.4651455737192803E-2</v>
      </c>
    </row>
    <row r="18" spans="1:35" ht="15" customHeight="1" x14ac:dyDescent="0.25">
      <c r="A18" s="93">
        <v>5</v>
      </c>
      <c r="B18" s="94" t="s">
        <v>2424</v>
      </c>
      <c r="C18" s="95" t="s">
        <v>2474</v>
      </c>
      <c r="D18" s="95" t="s">
        <v>2475</v>
      </c>
      <c r="E18" s="96" t="s">
        <v>1013</v>
      </c>
      <c r="F18" s="102">
        <v>11113.89</v>
      </c>
      <c r="G18" s="98">
        <v>82.75966426206152</v>
      </c>
      <c r="H18" s="103">
        <v>128811.55303378534</v>
      </c>
      <c r="J18" s="100">
        <v>0</v>
      </c>
      <c r="K18" s="87">
        <v>0</v>
      </c>
      <c r="M18" s="100">
        <v>-4350.93</v>
      </c>
      <c r="N18" s="89">
        <v>-2.72</v>
      </c>
      <c r="P18" s="63">
        <v>3160.6399999999994</v>
      </c>
      <c r="R18" s="90">
        <v>11113.89</v>
      </c>
      <c r="S18" s="91">
        <v>80.039664262061521</v>
      </c>
      <c r="T18" s="90">
        <v>127621.26303378535</v>
      </c>
      <c r="V18" s="150"/>
      <c r="W18" s="50">
        <f t="shared" si="1"/>
        <v>0</v>
      </c>
      <c r="X18" s="45" t="s">
        <v>2579</v>
      </c>
      <c r="Y18" s="45" t="s">
        <v>2424</v>
      </c>
      <c r="Z18" s="45">
        <v>10</v>
      </c>
      <c r="AA18" s="45">
        <v>10061</v>
      </c>
      <c r="AB18" s="45">
        <v>699500</v>
      </c>
      <c r="AF18" s="88">
        <f t="shared" si="2"/>
        <v>-4350.93</v>
      </c>
      <c r="AG18" s="138">
        <f t="shared" si="3"/>
        <v>3.3777482667713944E-2</v>
      </c>
      <c r="AI18" s="149">
        <f t="shared" si="4"/>
        <v>2.4650823154920724E-2</v>
      </c>
    </row>
    <row r="19" spans="1:35" ht="15" customHeight="1" x14ac:dyDescent="0.25">
      <c r="A19" s="93">
        <v>6</v>
      </c>
      <c r="B19" s="94" t="s">
        <v>2434</v>
      </c>
      <c r="C19" s="95" t="s">
        <v>2474</v>
      </c>
      <c r="D19" s="95" t="s">
        <v>2475</v>
      </c>
      <c r="E19" s="96" t="s">
        <v>1013</v>
      </c>
      <c r="F19" s="102">
        <v>3704.63</v>
      </c>
      <c r="G19" s="98">
        <v>27.593221420687186</v>
      </c>
      <c r="H19" s="103">
        <v>42939.031571425512</v>
      </c>
      <c r="J19" s="100">
        <v>0</v>
      </c>
      <c r="K19" s="87">
        <v>0</v>
      </c>
      <c r="M19" s="100">
        <v>-1450.66</v>
      </c>
      <c r="N19" s="89">
        <v>-0.91</v>
      </c>
      <c r="P19" s="63">
        <v>1053.6800000000003</v>
      </c>
      <c r="R19" s="90">
        <v>3704.63</v>
      </c>
      <c r="S19" s="91">
        <v>26.683221420687186</v>
      </c>
      <c r="T19" s="90">
        <v>42542.051571425509</v>
      </c>
      <c r="V19" s="150"/>
      <c r="W19" s="50">
        <f t="shared" si="1"/>
        <v>0</v>
      </c>
      <c r="X19" s="45" t="s">
        <v>2579</v>
      </c>
      <c r="Y19" s="45" t="s">
        <v>2434</v>
      </c>
      <c r="Z19" s="45">
        <v>10</v>
      </c>
      <c r="AA19" s="45">
        <v>10061</v>
      </c>
      <c r="AB19" s="45">
        <v>699500</v>
      </c>
      <c r="AF19" s="88">
        <f t="shared" si="2"/>
        <v>-1450.66</v>
      </c>
      <c r="AG19" s="138">
        <f t="shared" si="3"/>
        <v>3.3784180660594257E-2</v>
      </c>
      <c r="AI19" s="149">
        <f t="shared" si="4"/>
        <v>2.465293983790897E-2</v>
      </c>
    </row>
    <row r="20" spans="1:35" ht="15" customHeight="1" x14ac:dyDescent="0.25">
      <c r="A20" s="93">
        <v>7</v>
      </c>
      <c r="B20" s="94" t="s">
        <v>2435</v>
      </c>
      <c r="C20" s="95" t="s">
        <v>2474</v>
      </c>
      <c r="D20" s="95" t="s">
        <v>2475</v>
      </c>
      <c r="E20" s="96" t="s">
        <v>1013</v>
      </c>
      <c r="F20" s="102">
        <v>3704.63</v>
      </c>
      <c r="G20" s="98">
        <v>27.593221420687186</v>
      </c>
      <c r="H20" s="103">
        <v>42939.031571425512</v>
      </c>
      <c r="J20" s="100">
        <v>0</v>
      </c>
      <c r="K20" s="87">
        <v>0</v>
      </c>
      <c r="M20" s="100">
        <v>-1450.66</v>
      </c>
      <c r="N20" s="89">
        <v>-0.91</v>
      </c>
      <c r="P20" s="63">
        <v>1053.6800000000003</v>
      </c>
      <c r="R20" s="90">
        <v>3704.63</v>
      </c>
      <c r="S20" s="91">
        <v>26.683221420687186</v>
      </c>
      <c r="T20" s="90">
        <v>42542.051571425509</v>
      </c>
      <c r="V20" s="150"/>
      <c r="W20" s="50">
        <f t="shared" si="1"/>
        <v>0</v>
      </c>
      <c r="X20" s="45" t="s">
        <v>2579</v>
      </c>
      <c r="Y20" s="45" t="s">
        <v>2435</v>
      </c>
      <c r="Z20" s="45">
        <v>10</v>
      </c>
      <c r="AA20" s="45">
        <v>10061</v>
      </c>
      <c r="AB20" s="45">
        <v>699500</v>
      </c>
      <c r="AF20" s="88">
        <f t="shared" si="2"/>
        <v>-1450.66</v>
      </c>
      <c r="AG20" s="138">
        <f t="shared" si="3"/>
        <v>3.3784180660594257E-2</v>
      </c>
      <c r="AI20" s="149">
        <f t="shared" si="4"/>
        <v>2.465293983790897E-2</v>
      </c>
    </row>
    <row r="21" spans="1:35" ht="15" customHeight="1" x14ac:dyDescent="0.25">
      <c r="A21" s="93">
        <v>8</v>
      </c>
      <c r="B21" s="94" t="s">
        <v>2424</v>
      </c>
      <c r="C21" s="95" t="s">
        <v>2474</v>
      </c>
      <c r="D21" s="95" t="s">
        <v>2475</v>
      </c>
      <c r="E21" s="96" t="s">
        <v>1013</v>
      </c>
      <c r="F21" s="102">
        <v>3704.63</v>
      </c>
      <c r="G21" s="98">
        <v>27.593221420687186</v>
      </c>
      <c r="H21" s="103">
        <v>42939.031571425512</v>
      </c>
      <c r="J21" s="100">
        <v>0</v>
      </c>
      <c r="K21" s="87">
        <v>0</v>
      </c>
      <c r="M21" s="100">
        <v>-1450.66</v>
      </c>
      <c r="N21" s="89">
        <v>-0.91</v>
      </c>
      <c r="P21" s="63">
        <v>1053.6800000000003</v>
      </c>
      <c r="R21" s="90">
        <v>3704.63</v>
      </c>
      <c r="S21" s="91">
        <v>26.683221420687186</v>
      </c>
      <c r="T21" s="90">
        <v>42542.051571425509</v>
      </c>
      <c r="V21" s="150"/>
      <c r="W21" s="50">
        <f t="shared" si="1"/>
        <v>0</v>
      </c>
      <c r="X21" s="45" t="s">
        <v>2579</v>
      </c>
      <c r="Y21" s="45" t="s">
        <v>2424</v>
      </c>
      <c r="Z21" s="45">
        <v>10</v>
      </c>
      <c r="AA21" s="45">
        <v>10061</v>
      </c>
      <c r="AB21" s="45">
        <v>699500</v>
      </c>
      <c r="AF21" s="88">
        <f t="shared" si="2"/>
        <v>-1450.66</v>
      </c>
      <c r="AG21" s="138">
        <f t="shared" si="3"/>
        <v>3.3784180660594257E-2</v>
      </c>
      <c r="AI21" s="149">
        <f t="shared" si="4"/>
        <v>2.465293983790897E-2</v>
      </c>
    </row>
    <row r="22" spans="1:35" ht="15" customHeight="1" x14ac:dyDescent="0.25">
      <c r="A22" s="93">
        <v>9</v>
      </c>
      <c r="B22" s="94" t="s">
        <v>2438</v>
      </c>
      <c r="C22" s="95" t="s">
        <v>2474</v>
      </c>
      <c r="D22" s="95" t="s">
        <v>2475</v>
      </c>
      <c r="E22" s="96" t="s">
        <v>1013</v>
      </c>
      <c r="F22" s="102">
        <v>2114.6</v>
      </c>
      <c r="G22" s="98">
        <v>15.738081648149782</v>
      </c>
      <c r="H22" s="103">
        <v>24505.836824006863</v>
      </c>
      <c r="J22" s="100">
        <v>0</v>
      </c>
      <c r="K22" s="87">
        <v>0</v>
      </c>
      <c r="M22" s="100">
        <v>-827.4</v>
      </c>
      <c r="N22" s="89">
        <v>-0.52</v>
      </c>
      <c r="P22" s="63">
        <v>600.95000000000005</v>
      </c>
      <c r="R22" s="90">
        <v>2114.6</v>
      </c>
      <c r="S22" s="91">
        <v>15.218081648149782</v>
      </c>
      <c r="T22" s="90">
        <v>24279.386824006862</v>
      </c>
      <c r="V22" s="150"/>
      <c r="W22" s="50">
        <f t="shared" si="1"/>
        <v>0</v>
      </c>
      <c r="X22" s="45" t="s">
        <v>2579</v>
      </c>
      <c r="Y22" s="45" t="s">
        <v>2438</v>
      </c>
      <c r="Z22" s="45">
        <v>10</v>
      </c>
      <c r="AA22" s="45">
        <v>10061</v>
      </c>
      <c r="AB22" s="45">
        <v>699500</v>
      </c>
      <c r="AF22" s="88">
        <f t="shared" si="2"/>
        <v>-827.4</v>
      </c>
      <c r="AG22" s="138">
        <f t="shared" si="3"/>
        <v>3.3763384859783571E-2</v>
      </c>
      <c r="AI22" s="149">
        <f t="shared" si="4"/>
        <v>2.4636558165065114E-2</v>
      </c>
    </row>
    <row r="23" spans="1:35" ht="15" customHeight="1" x14ac:dyDescent="0.25">
      <c r="A23" s="93">
        <v>10</v>
      </c>
      <c r="B23" s="94" t="s">
        <v>2445</v>
      </c>
      <c r="C23" s="95" t="s">
        <v>2474</v>
      </c>
      <c r="D23" s="95" t="s">
        <v>2475</v>
      </c>
      <c r="E23" s="96" t="s">
        <v>1013</v>
      </c>
      <c r="F23" s="102">
        <v>740.93</v>
      </c>
      <c r="G23" s="98">
        <v>5.5126801454476571</v>
      </c>
      <c r="H23" s="103">
        <v>8585.9071548528136</v>
      </c>
      <c r="J23" s="100">
        <v>0</v>
      </c>
      <c r="K23" s="87">
        <v>0</v>
      </c>
      <c r="M23" s="100">
        <v>-289.82</v>
      </c>
      <c r="N23" s="89">
        <v>-0.18</v>
      </c>
      <c r="P23" s="63">
        <v>210.59000000000003</v>
      </c>
      <c r="R23" s="90">
        <v>740.93</v>
      </c>
      <c r="S23" s="91">
        <v>5.3326801454476573</v>
      </c>
      <c r="T23" s="90">
        <v>8506.6771548528141</v>
      </c>
      <c r="V23" s="150"/>
      <c r="W23" s="50">
        <f t="shared" si="1"/>
        <v>0</v>
      </c>
      <c r="X23" s="45" t="s">
        <v>2579</v>
      </c>
      <c r="Y23" s="45" t="s">
        <v>2445</v>
      </c>
      <c r="Z23" s="45">
        <v>10</v>
      </c>
      <c r="AA23" s="45">
        <v>10061</v>
      </c>
      <c r="AB23" s="45">
        <v>699500</v>
      </c>
      <c r="AF23" s="88">
        <f t="shared" si="2"/>
        <v>-289.82</v>
      </c>
      <c r="AG23" s="138">
        <f t="shared" si="3"/>
        <v>3.3755314933284798E-2</v>
      </c>
      <c r="AI23" s="149">
        <f t="shared" si="4"/>
        <v>2.4641095364429051E-2</v>
      </c>
    </row>
    <row r="24" spans="1:35" ht="15" customHeight="1" x14ac:dyDescent="0.25">
      <c r="A24" s="93">
        <v>11</v>
      </c>
      <c r="B24" s="94" t="s">
        <v>2446</v>
      </c>
      <c r="C24" s="95" t="s">
        <v>2474</v>
      </c>
      <c r="D24" s="95" t="s">
        <v>2475</v>
      </c>
      <c r="E24" s="96" t="s">
        <v>1013</v>
      </c>
      <c r="F24" s="102">
        <v>740.93</v>
      </c>
      <c r="G24" s="98">
        <v>5.5126801454476571</v>
      </c>
      <c r="H24" s="103">
        <v>8585.9071548528136</v>
      </c>
      <c r="J24" s="100">
        <v>0</v>
      </c>
      <c r="K24" s="87">
        <v>0</v>
      </c>
      <c r="M24" s="100">
        <v>-289.82</v>
      </c>
      <c r="N24" s="89">
        <v>-0.18</v>
      </c>
      <c r="P24" s="63">
        <v>210.59000000000003</v>
      </c>
      <c r="R24" s="90">
        <v>740.93</v>
      </c>
      <c r="S24" s="91">
        <v>5.3326801454476573</v>
      </c>
      <c r="T24" s="90">
        <v>8506.6771548528141</v>
      </c>
      <c r="V24" s="150"/>
      <c r="W24" s="50">
        <f t="shared" si="1"/>
        <v>0</v>
      </c>
      <c r="X24" s="45" t="s">
        <v>2579</v>
      </c>
      <c r="Y24" s="45" t="s">
        <v>2446</v>
      </c>
      <c r="Z24" s="45">
        <v>10</v>
      </c>
      <c r="AA24" s="45">
        <v>10061</v>
      </c>
      <c r="AB24" s="45">
        <v>699500</v>
      </c>
      <c r="AF24" s="88">
        <f t="shared" si="2"/>
        <v>-289.82</v>
      </c>
      <c r="AG24" s="138">
        <f t="shared" si="3"/>
        <v>3.3755314933284798E-2</v>
      </c>
      <c r="AI24" s="149">
        <f t="shared" si="4"/>
        <v>2.4641095364429051E-2</v>
      </c>
    </row>
    <row r="25" spans="1:35" ht="15" customHeight="1" x14ac:dyDescent="0.25">
      <c r="A25" s="93">
        <v>12</v>
      </c>
      <c r="B25" s="94" t="s">
        <v>2436</v>
      </c>
      <c r="C25" s="95" t="s">
        <v>2474</v>
      </c>
      <c r="D25" s="95" t="s">
        <v>2475</v>
      </c>
      <c r="E25" s="96" t="s">
        <v>1013</v>
      </c>
      <c r="F25" s="102">
        <v>3704.63</v>
      </c>
      <c r="G25" s="98">
        <v>27.593221420687186</v>
      </c>
      <c r="H25" s="103">
        <v>42939.031571425512</v>
      </c>
      <c r="J25" s="100">
        <v>0</v>
      </c>
      <c r="K25" s="87">
        <v>0</v>
      </c>
      <c r="M25" s="100">
        <v>-1450.66</v>
      </c>
      <c r="N25" s="89">
        <v>-0.91</v>
      </c>
      <c r="P25" s="63">
        <v>1053.6800000000003</v>
      </c>
      <c r="R25" s="90">
        <v>3704.63</v>
      </c>
      <c r="S25" s="91">
        <v>26.683221420687186</v>
      </c>
      <c r="T25" s="90">
        <v>42542.051571425509</v>
      </c>
      <c r="V25" s="150"/>
      <c r="W25" s="50">
        <f t="shared" si="1"/>
        <v>0</v>
      </c>
      <c r="X25" s="45" t="s">
        <v>2579</v>
      </c>
      <c r="Y25" s="45" t="s">
        <v>2436</v>
      </c>
      <c r="Z25" s="45">
        <v>10</v>
      </c>
      <c r="AA25" s="45">
        <v>10061</v>
      </c>
      <c r="AB25" s="45">
        <v>699500</v>
      </c>
      <c r="AF25" s="88">
        <f t="shared" si="2"/>
        <v>-1450.66</v>
      </c>
      <c r="AG25" s="138">
        <f t="shared" si="3"/>
        <v>3.3784180660594257E-2</v>
      </c>
      <c r="AI25" s="149">
        <f t="shared" si="4"/>
        <v>2.465293983790897E-2</v>
      </c>
    </row>
    <row r="26" spans="1:35" ht="15" customHeight="1" x14ac:dyDescent="0.25">
      <c r="A26" s="93">
        <v>13</v>
      </c>
      <c r="B26" s="94" t="s">
        <v>2444</v>
      </c>
      <c r="C26" s="95" t="s">
        <v>2474</v>
      </c>
      <c r="D26" s="95" t="s">
        <v>2475</v>
      </c>
      <c r="E26" s="96" t="s">
        <v>1013</v>
      </c>
      <c r="F26" s="102">
        <v>1000</v>
      </c>
      <c r="G26" s="98">
        <v>7.4453275551639937</v>
      </c>
      <c r="H26" s="103">
        <v>11589.680857614363</v>
      </c>
      <c r="J26" s="100">
        <v>0</v>
      </c>
      <c r="K26" s="87">
        <v>0</v>
      </c>
      <c r="M26" s="100">
        <v>-391.42</v>
      </c>
      <c r="N26" s="89">
        <v>-0.24</v>
      </c>
      <c r="P26" s="63">
        <v>284.53999999999996</v>
      </c>
      <c r="R26" s="90">
        <v>1000</v>
      </c>
      <c r="S26" s="91">
        <v>7.2053275551639935</v>
      </c>
      <c r="T26" s="90">
        <v>11482.800857614362</v>
      </c>
      <c r="V26" s="150"/>
      <c r="W26" s="50">
        <f t="shared" si="1"/>
        <v>0</v>
      </c>
      <c r="X26" s="45" t="s">
        <v>2579</v>
      </c>
      <c r="Y26" s="45" t="s">
        <v>2444</v>
      </c>
      <c r="Z26" s="45">
        <v>10</v>
      </c>
      <c r="AA26" s="45">
        <v>10061</v>
      </c>
      <c r="AB26" s="45">
        <v>699500</v>
      </c>
      <c r="AF26" s="88">
        <f t="shared" si="2"/>
        <v>-391.42</v>
      </c>
      <c r="AG26" s="138">
        <f t="shared" si="3"/>
        <v>3.3773147406629324E-2</v>
      </c>
      <c r="AI26" s="149">
        <f t="shared" si="4"/>
        <v>2.4664880311699857E-2</v>
      </c>
    </row>
    <row r="27" spans="1:35" ht="15" customHeight="1" x14ac:dyDescent="0.25">
      <c r="A27" s="93">
        <v>14</v>
      </c>
      <c r="B27" s="94" t="s">
        <v>2422</v>
      </c>
      <c r="C27" s="95" t="s">
        <v>2474</v>
      </c>
      <c r="D27" s="95" t="s">
        <v>2475</v>
      </c>
      <c r="E27" s="96" t="s">
        <v>1013</v>
      </c>
      <c r="F27" s="102">
        <v>12177.09</v>
      </c>
      <c r="G27" s="98">
        <v>91.451600518711899</v>
      </c>
      <c r="H27" s="103">
        <v>142329.7213752617</v>
      </c>
      <c r="J27" s="100">
        <v>0</v>
      </c>
      <c r="K27" s="87">
        <v>0</v>
      </c>
      <c r="M27" s="100">
        <v>-4807.8900000000003</v>
      </c>
      <c r="N27" s="89">
        <v>-3</v>
      </c>
      <c r="P27" s="63">
        <v>3492.8200000000006</v>
      </c>
      <c r="R27" s="90">
        <v>12177.09</v>
      </c>
      <c r="S27" s="91">
        <v>88.451600518711899</v>
      </c>
      <c r="T27" s="90">
        <v>141014.65137526169</v>
      </c>
      <c r="V27" s="150"/>
      <c r="W27" s="50">
        <f t="shared" si="1"/>
        <v>0</v>
      </c>
      <c r="X27" s="45" t="s">
        <v>2579</v>
      </c>
      <c r="Y27" s="45" t="s">
        <v>2422</v>
      </c>
      <c r="Z27" s="45">
        <v>10</v>
      </c>
      <c r="AA27" s="45">
        <v>10061</v>
      </c>
      <c r="AB27" s="45">
        <v>699500</v>
      </c>
      <c r="AF27" s="88">
        <f t="shared" si="2"/>
        <v>-4807.8900000000003</v>
      </c>
      <c r="AG27" s="138">
        <f t="shared" si="3"/>
        <v>3.3779943876400077E-2</v>
      </c>
      <c r="AI27" s="149">
        <f t="shared" si="4"/>
        <v>2.4654239405526E-2</v>
      </c>
    </row>
    <row r="28" spans="1:35" ht="15" customHeight="1" x14ac:dyDescent="0.25">
      <c r="A28" s="93">
        <v>15</v>
      </c>
      <c r="B28" s="94" t="s">
        <v>2476</v>
      </c>
      <c r="C28" s="95" t="s">
        <v>2474</v>
      </c>
      <c r="D28" s="95" t="s">
        <v>2475</v>
      </c>
      <c r="E28" s="96" t="s">
        <v>1013</v>
      </c>
      <c r="F28" s="102">
        <v>53787</v>
      </c>
      <c r="G28" s="98">
        <v>400.92</v>
      </c>
      <c r="H28" s="103">
        <v>623998.25018565753</v>
      </c>
      <c r="J28" s="100">
        <v>0</v>
      </c>
      <c r="K28" s="87">
        <v>0</v>
      </c>
      <c r="M28" s="100">
        <v>-21077.61</v>
      </c>
      <c r="N28" s="89">
        <v>-13.17</v>
      </c>
      <c r="P28" s="63">
        <v>15311.580000000002</v>
      </c>
      <c r="R28" s="90">
        <v>53787</v>
      </c>
      <c r="S28" s="91">
        <v>387.75</v>
      </c>
      <c r="T28" s="90">
        <v>618232.2201856575</v>
      </c>
      <c r="V28" s="150"/>
      <c r="W28" s="50">
        <f t="shared" si="1"/>
        <v>0</v>
      </c>
      <c r="X28" s="45" t="s">
        <v>2579</v>
      </c>
      <c r="Y28" s="45" t="s">
        <v>2476</v>
      </c>
      <c r="Z28" s="45">
        <v>10</v>
      </c>
      <c r="AA28" s="45">
        <v>10061</v>
      </c>
      <c r="AB28" s="45">
        <v>699500</v>
      </c>
      <c r="AF28" s="88">
        <f t="shared" si="2"/>
        <v>-21077.61</v>
      </c>
      <c r="AG28" s="138">
        <f t="shared" si="3"/>
        <v>3.3778315874649974E-2</v>
      </c>
      <c r="AI28" s="149">
        <f t="shared" si="4"/>
        <v>2.4651754026647276E-2</v>
      </c>
    </row>
    <row r="29" spans="1:35" ht="15" customHeight="1" x14ac:dyDescent="0.25">
      <c r="A29" s="93">
        <v>16</v>
      </c>
      <c r="B29" s="94" t="s">
        <v>2477</v>
      </c>
      <c r="C29" s="95" t="s">
        <v>2474</v>
      </c>
      <c r="D29" s="95" t="s">
        <v>2475</v>
      </c>
      <c r="E29" s="96" t="s">
        <v>1013</v>
      </c>
      <c r="F29" s="102">
        <v>1482</v>
      </c>
      <c r="G29" s="98">
        <v>11.400000000000002</v>
      </c>
      <c r="H29" s="103">
        <v>17749.146543193368</v>
      </c>
      <c r="J29" s="100">
        <v>0</v>
      </c>
      <c r="K29" s="87">
        <v>0</v>
      </c>
      <c r="M29" s="100">
        <v>-599.33000000000004</v>
      </c>
      <c r="N29" s="89">
        <v>-0.37</v>
      </c>
      <c r="P29" s="63">
        <v>435.59</v>
      </c>
      <c r="R29" s="90">
        <v>1482</v>
      </c>
      <c r="S29" s="91">
        <v>11.030000000000003</v>
      </c>
      <c r="T29" s="90">
        <v>17585.406543193367</v>
      </c>
      <c r="V29" s="148"/>
      <c r="W29" s="50">
        <f t="shared" si="1"/>
        <v>0</v>
      </c>
      <c r="X29" s="45" t="s">
        <v>2579</v>
      </c>
      <c r="Y29" s="45" t="s">
        <v>2477</v>
      </c>
      <c r="Z29" s="45">
        <v>10</v>
      </c>
      <c r="AA29" s="45">
        <v>10061</v>
      </c>
      <c r="AB29" s="45">
        <v>699500</v>
      </c>
      <c r="AF29" s="88">
        <f t="shared" si="2"/>
        <v>-599.33000000000004</v>
      </c>
      <c r="AG29" s="138">
        <f t="shared" si="3"/>
        <v>3.376669399520156E-2</v>
      </c>
      <c r="AI29" s="149">
        <f t="shared" si="4"/>
        <v>2.4655186606439283E-2</v>
      </c>
    </row>
    <row r="30" spans="1:35" ht="15" customHeight="1" x14ac:dyDescent="0.25">
      <c r="A30" s="93">
        <v>17</v>
      </c>
      <c r="B30" s="94" t="s">
        <v>2478</v>
      </c>
      <c r="C30" s="95" t="s">
        <v>2474</v>
      </c>
      <c r="D30" s="95" t="s">
        <v>2475</v>
      </c>
      <c r="E30" s="96" t="s">
        <v>1013</v>
      </c>
      <c r="F30" s="102">
        <v>14819</v>
      </c>
      <c r="G30" s="98">
        <v>109.99999999999997</v>
      </c>
      <c r="H30" s="103">
        <v>171213.41052551055</v>
      </c>
      <c r="J30" s="100">
        <v>0</v>
      </c>
      <c r="K30" s="87">
        <v>0</v>
      </c>
      <c r="M30" s="100">
        <v>-5783.04</v>
      </c>
      <c r="N30" s="89">
        <v>-3.61</v>
      </c>
      <c r="P30" s="63">
        <v>4201.170000000001</v>
      </c>
      <c r="R30" s="90">
        <v>14819</v>
      </c>
      <c r="S30" s="91">
        <v>106.38999999999997</v>
      </c>
      <c r="T30" s="90">
        <v>169631.54052551056</v>
      </c>
      <c r="V30" s="150"/>
      <c r="W30" s="50">
        <f t="shared" si="1"/>
        <v>0</v>
      </c>
      <c r="X30" s="45" t="s">
        <v>2579</v>
      </c>
      <c r="Y30" s="45" t="s">
        <v>2478</v>
      </c>
      <c r="Z30" s="45">
        <v>10</v>
      </c>
      <c r="AA30" s="45">
        <v>10061</v>
      </c>
      <c r="AB30" s="45">
        <v>699500</v>
      </c>
      <c r="AF30" s="88">
        <f t="shared" si="2"/>
        <v>-5783.04</v>
      </c>
      <c r="AG30" s="138">
        <f t="shared" si="3"/>
        <v>3.3776793431366962E-2</v>
      </c>
      <c r="AI30" s="149">
        <f t="shared" si="4"/>
        <v>2.4651502021933294E-2</v>
      </c>
    </row>
    <row r="31" spans="1:35" ht="15" customHeight="1" x14ac:dyDescent="0.25">
      <c r="A31" s="93">
        <v>18</v>
      </c>
      <c r="B31" s="94" t="s">
        <v>2479</v>
      </c>
      <c r="C31" s="95" t="s">
        <v>2474</v>
      </c>
      <c r="D31" s="95" t="s">
        <v>2475</v>
      </c>
      <c r="E31" s="96" t="s">
        <v>1013</v>
      </c>
      <c r="F31" s="102">
        <v>223</v>
      </c>
      <c r="G31" s="98">
        <v>1.6299999999999997</v>
      </c>
      <c r="H31" s="103">
        <v>2534.1333540357864</v>
      </c>
      <c r="J31" s="100">
        <v>0</v>
      </c>
      <c r="K31" s="87">
        <v>0</v>
      </c>
      <c r="M31" s="100">
        <v>-85.69</v>
      </c>
      <c r="N31" s="89">
        <v>-0.05</v>
      </c>
      <c r="P31" s="63">
        <v>62.389999999999986</v>
      </c>
      <c r="R31" s="90">
        <v>223</v>
      </c>
      <c r="S31" s="91">
        <v>1.5799999999999996</v>
      </c>
      <c r="T31" s="90">
        <v>2510.8333540357862</v>
      </c>
      <c r="V31" s="150"/>
      <c r="W31" s="50">
        <f t="shared" si="1"/>
        <v>0</v>
      </c>
      <c r="X31" s="45" t="s">
        <v>2579</v>
      </c>
      <c r="Y31" s="45" t="s">
        <v>2479</v>
      </c>
      <c r="Z31" s="45">
        <v>10</v>
      </c>
      <c r="AA31" s="45">
        <v>10061</v>
      </c>
      <c r="AB31" s="45">
        <v>699500</v>
      </c>
      <c r="AF31" s="88">
        <f t="shared" si="2"/>
        <v>-85.69</v>
      </c>
      <c r="AG31" s="138">
        <f t="shared" si="3"/>
        <v>3.3814321516873851E-2</v>
      </c>
      <c r="AI31" s="149">
        <f t="shared" si="4"/>
        <v>2.4733562622001295E-2</v>
      </c>
    </row>
    <row r="32" spans="1:35" ht="15" customHeight="1" x14ac:dyDescent="0.25">
      <c r="A32" s="93">
        <v>19</v>
      </c>
      <c r="B32" s="94" t="s">
        <v>2423</v>
      </c>
      <c r="C32" s="95" t="s">
        <v>2474</v>
      </c>
      <c r="D32" s="95" t="s">
        <v>2475</v>
      </c>
      <c r="E32" s="96" t="s">
        <v>1013</v>
      </c>
      <c r="F32" s="102">
        <v>11981</v>
      </c>
      <c r="G32" s="98">
        <v>89.65</v>
      </c>
      <c r="H32" s="103">
        <v>139519.49873054583</v>
      </c>
      <c r="J32" s="100">
        <v>0</v>
      </c>
      <c r="K32" s="87">
        <v>0</v>
      </c>
      <c r="M32" s="100">
        <v>-4713.18</v>
      </c>
      <c r="N32" s="89">
        <v>-2.95</v>
      </c>
      <c r="P32" s="63">
        <v>3423.63</v>
      </c>
      <c r="R32" s="90">
        <v>11981</v>
      </c>
      <c r="S32" s="91">
        <v>86.7</v>
      </c>
      <c r="T32" s="90">
        <v>138229.94873054585</v>
      </c>
      <c r="V32" s="150"/>
      <c r="W32" s="50">
        <f t="shared" si="1"/>
        <v>0</v>
      </c>
      <c r="X32" s="45" t="s">
        <v>2579</v>
      </c>
      <c r="Y32" s="45" t="s">
        <v>2423</v>
      </c>
      <c r="Z32" s="45">
        <v>10</v>
      </c>
      <c r="AA32" s="45">
        <v>10061</v>
      </c>
      <c r="AB32" s="45">
        <v>699500</v>
      </c>
      <c r="AF32" s="88">
        <f t="shared" si="2"/>
        <v>-4713.18</v>
      </c>
      <c r="AG32" s="138">
        <f t="shared" si="3"/>
        <v>3.3781514719333751E-2</v>
      </c>
      <c r="AI32" s="149">
        <f t="shared" si="4"/>
        <v>2.4652650302604807E-2</v>
      </c>
    </row>
    <row r="33" spans="1:35" ht="15" customHeight="1" x14ac:dyDescent="0.25">
      <c r="A33" s="93">
        <v>20</v>
      </c>
      <c r="B33" s="94" t="s">
        <v>2480</v>
      </c>
      <c r="C33" s="104" t="s">
        <v>2474</v>
      </c>
      <c r="D33" s="104" t="s">
        <v>2475</v>
      </c>
      <c r="E33" s="105"/>
      <c r="F33" s="106">
        <v>0</v>
      </c>
      <c r="G33" s="98">
        <v>2.44</v>
      </c>
      <c r="H33" s="103">
        <v>3800.5004511764728</v>
      </c>
      <c r="J33" s="100">
        <v>0</v>
      </c>
      <c r="K33" s="87">
        <v>0</v>
      </c>
      <c r="M33" s="100">
        <v>-128.28</v>
      </c>
      <c r="N33" s="89">
        <v>-0.08</v>
      </c>
      <c r="P33" s="63">
        <v>93.19</v>
      </c>
      <c r="R33" s="90">
        <v>0</v>
      </c>
      <c r="S33" s="91">
        <v>2.36</v>
      </c>
      <c r="T33" s="90">
        <v>3765.4104511764726</v>
      </c>
      <c r="V33" s="150"/>
      <c r="W33" s="50">
        <f t="shared" si="1"/>
        <v>0</v>
      </c>
      <c r="X33" s="45" t="s">
        <v>2579</v>
      </c>
      <c r="Y33" s="45" t="s">
        <v>2480</v>
      </c>
      <c r="Z33" s="45">
        <v>10</v>
      </c>
      <c r="AA33" s="45">
        <v>10061</v>
      </c>
      <c r="AB33" s="45">
        <v>699500</v>
      </c>
      <c r="AF33" s="88">
        <f t="shared" si="2"/>
        <v>-128.28</v>
      </c>
      <c r="AG33" s="138">
        <f t="shared" si="3"/>
        <v>3.375344948591967E-2</v>
      </c>
      <c r="AI33" s="149">
        <f t="shared" si="4"/>
        <v>2.4634178541811418E-2</v>
      </c>
    </row>
    <row r="34" spans="1:35" ht="15" customHeight="1" x14ac:dyDescent="0.25">
      <c r="A34" s="93">
        <v>21</v>
      </c>
      <c r="B34" s="94" t="s">
        <v>2481</v>
      </c>
      <c r="C34" s="95" t="s">
        <v>2474</v>
      </c>
      <c r="D34" s="95" t="s">
        <v>2475</v>
      </c>
      <c r="E34" s="96" t="s">
        <v>1013</v>
      </c>
      <c r="F34" s="102">
        <v>653564.39999999991</v>
      </c>
      <c r="G34" s="98">
        <v>1323.01</v>
      </c>
      <c r="H34" s="103">
        <v>2059181.2771263239</v>
      </c>
      <c r="J34" s="100">
        <v>0</v>
      </c>
      <c r="K34" s="87">
        <v>0</v>
      </c>
      <c r="M34" s="100">
        <v>-69554.740000000005</v>
      </c>
      <c r="N34" s="89">
        <v>-43.47</v>
      </c>
      <c r="P34" s="63">
        <v>50526.830000000016</v>
      </c>
      <c r="R34" s="90">
        <v>653564.39999999991</v>
      </c>
      <c r="S34" s="91">
        <v>1279.54</v>
      </c>
      <c r="T34" s="90">
        <v>2040153.367126324</v>
      </c>
      <c r="U34" s="151"/>
      <c r="V34" s="150"/>
      <c r="W34" s="50">
        <f t="shared" si="1"/>
        <v>0</v>
      </c>
      <c r="X34" s="45" t="s">
        <v>2579</v>
      </c>
      <c r="Y34" s="45" t="s">
        <v>2580</v>
      </c>
      <c r="Z34" s="45">
        <v>10</v>
      </c>
      <c r="AA34" s="45">
        <v>10061</v>
      </c>
      <c r="AB34" s="45">
        <v>699500</v>
      </c>
      <c r="AF34" s="88">
        <f t="shared" si="2"/>
        <v>-69554.740000000005</v>
      </c>
      <c r="AG34" s="138">
        <f t="shared" si="3"/>
        <v>3.3777861508660682E-2</v>
      </c>
      <c r="AI34" s="149">
        <f t="shared" si="4"/>
        <v>2.465123459527252E-2</v>
      </c>
    </row>
    <row r="35" spans="1:35" ht="15" customHeight="1" x14ac:dyDescent="0.25">
      <c r="A35" s="93">
        <v>22</v>
      </c>
      <c r="B35" s="94" t="s">
        <v>2482</v>
      </c>
      <c r="C35" s="95" t="s">
        <v>2474</v>
      </c>
      <c r="D35" s="95" t="s">
        <v>2475</v>
      </c>
      <c r="E35" s="96" t="s">
        <v>1013</v>
      </c>
      <c r="F35" s="102">
        <v>1103</v>
      </c>
      <c r="G35" s="98">
        <v>8.1499999999999986</v>
      </c>
      <c r="H35" s="103">
        <v>12682.749835121795</v>
      </c>
      <c r="I35" s="62"/>
      <c r="J35" s="100">
        <v>0</v>
      </c>
      <c r="K35" s="87">
        <v>0</v>
      </c>
      <c r="L35" s="62"/>
      <c r="M35" s="100">
        <v>-428.47</v>
      </c>
      <c r="N35" s="89">
        <v>-0.27</v>
      </c>
      <c r="O35" s="62"/>
      <c r="P35" s="63">
        <v>311.16000000000008</v>
      </c>
      <c r="R35" s="90">
        <v>1103</v>
      </c>
      <c r="S35" s="91">
        <v>7.879999999999999</v>
      </c>
      <c r="T35" s="90">
        <v>12565.439835121795</v>
      </c>
      <c r="V35" s="150"/>
      <c r="W35" s="50">
        <f t="shared" si="1"/>
        <v>0</v>
      </c>
      <c r="X35" s="45" t="s">
        <v>2579</v>
      </c>
      <c r="Y35" s="45" t="s">
        <v>2482</v>
      </c>
      <c r="Z35" s="45">
        <v>10</v>
      </c>
      <c r="AA35" s="45">
        <v>10061</v>
      </c>
      <c r="AB35" s="45">
        <v>699500</v>
      </c>
      <c r="AF35" s="88">
        <f t="shared" si="2"/>
        <v>-428.47</v>
      </c>
      <c r="AG35" s="138">
        <f t="shared" si="3"/>
        <v>3.3783683000153206E-2</v>
      </c>
      <c r="AI35" s="149">
        <f t="shared" si="4"/>
        <v>2.4648103809733306E-2</v>
      </c>
    </row>
    <row r="36" spans="1:35" ht="15" customHeight="1" x14ac:dyDescent="0.25">
      <c r="A36" s="93">
        <v>23</v>
      </c>
      <c r="B36" s="94" t="s">
        <v>2483</v>
      </c>
      <c r="C36" s="95" t="s">
        <v>2474</v>
      </c>
      <c r="D36" s="95" t="s">
        <v>2475</v>
      </c>
      <c r="E36" s="96" t="s">
        <v>1013</v>
      </c>
      <c r="F36" s="102">
        <v>1997690</v>
      </c>
      <c r="G36" s="98">
        <v>6835.130000000001</v>
      </c>
      <c r="H36" s="103">
        <v>10638388.385037225</v>
      </c>
      <c r="I36" s="62"/>
      <c r="J36" s="100">
        <v>0</v>
      </c>
      <c r="K36" s="87">
        <v>0</v>
      </c>
      <c r="L36" s="62"/>
      <c r="M36" s="100">
        <v>-359344.01</v>
      </c>
      <c r="N36" s="89">
        <v>-224.59</v>
      </c>
      <c r="O36" s="62"/>
      <c r="P36" s="63">
        <v>261038.87</v>
      </c>
      <c r="R36" s="90">
        <v>1997690</v>
      </c>
      <c r="S36" s="91">
        <v>6610.5400000000009</v>
      </c>
      <c r="T36" s="90">
        <v>10540083.245037224</v>
      </c>
      <c r="V36" s="150"/>
      <c r="W36" s="50">
        <f t="shared" si="1"/>
        <v>0</v>
      </c>
      <c r="X36" s="45" t="s">
        <v>2579</v>
      </c>
      <c r="Y36" s="45" t="s">
        <v>2483</v>
      </c>
      <c r="Z36" s="45">
        <v>10</v>
      </c>
      <c r="AA36" s="45">
        <v>10061</v>
      </c>
      <c r="AB36" s="45">
        <v>699500</v>
      </c>
      <c r="AF36" s="88">
        <f t="shared" si="2"/>
        <v>-359344.01</v>
      </c>
      <c r="AG36" s="138">
        <f t="shared" si="3"/>
        <v>3.3778049549818411E-2</v>
      </c>
      <c r="AI36" s="149">
        <f t="shared" si="4"/>
        <v>2.4651341660491898E-2</v>
      </c>
    </row>
    <row r="37" spans="1:35" ht="15" customHeight="1" x14ac:dyDescent="0.25">
      <c r="A37" s="93">
        <v>24</v>
      </c>
      <c r="B37" s="94" t="s">
        <v>2484</v>
      </c>
      <c r="C37" s="104" t="s">
        <v>2474</v>
      </c>
      <c r="D37" s="104" t="s">
        <v>2475</v>
      </c>
      <c r="E37" s="105"/>
      <c r="F37" s="106">
        <v>0</v>
      </c>
      <c r="G37" s="98">
        <v>156.46</v>
      </c>
      <c r="H37" s="103">
        <v>243508.83824481929</v>
      </c>
      <c r="I37" s="62"/>
      <c r="J37" s="100">
        <v>0</v>
      </c>
      <c r="K37" s="87">
        <v>0</v>
      </c>
      <c r="L37" s="62"/>
      <c r="M37" s="100">
        <v>-8225.59</v>
      </c>
      <c r="N37" s="89">
        <v>-5.14</v>
      </c>
      <c r="O37" s="62"/>
      <c r="P37" s="63">
        <v>5975.3499999999985</v>
      </c>
      <c r="R37" s="90">
        <v>0</v>
      </c>
      <c r="S37" s="91">
        <v>151.32000000000002</v>
      </c>
      <c r="T37" s="90">
        <v>241258.5982448193</v>
      </c>
      <c r="V37" s="150"/>
      <c r="W37" s="50">
        <f t="shared" si="1"/>
        <v>0</v>
      </c>
      <c r="X37" s="45" t="s">
        <v>2579</v>
      </c>
      <c r="Y37" s="45" t="s">
        <v>2484</v>
      </c>
      <c r="Z37" s="45">
        <v>10</v>
      </c>
      <c r="AA37" s="45">
        <v>10061</v>
      </c>
      <c r="AB37" s="45">
        <v>699500</v>
      </c>
      <c r="AF37" s="88">
        <f t="shared" si="2"/>
        <v>-8225.59</v>
      </c>
      <c r="AG37" s="138">
        <f t="shared" si="3"/>
        <v>3.3779431002541861E-2</v>
      </c>
      <c r="AI37" s="149">
        <f t="shared" si="4"/>
        <v>2.4652439707045858E-2</v>
      </c>
    </row>
    <row r="38" spans="1:35" ht="15" customHeight="1" x14ac:dyDescent="0.25">
      <c r="A38" s="93">
        <v>25</v>
      </c>
      <c r="B38" s="94" t="s">
        <v>2485</v>
      </c>
      <c r="C38" s="107">
        <v>4827</v>
      </c>
      <c r="D38" s="107" t="s">
        <v>2475</v>
      </c>
      <c r="F38" s="103">
        <v>0</v>
      </c>
      <c r="G38" s="98">
        <v>0</v>
      </c>
      <c r="H38" s="103">
        <v>-5.5569085816387087E-4</v>
      </c>
      <c r="I38" s="62"/>
      <c r="J38" s="100">
        <v>0</v>
      </c>
      <c r="K38" s="87">
        <v>0</v>
      </c>
      <c r="L38" s="62"/>
      <c r="M38" s="108">
        <v>0</v>
      </c>
      <c r="N38" s="109">
        <v>0</v>
      </c>
      <c r="O38" s="62"/>
      <c r="P38" s="63">
        <v>0</v>
      </c>
      <c r="R38" s="90">
        <v>0</v>
      </c>
      <c r="S38" s="91">
        <v>0</v>
      </c>
      <c r="T38" s="90">
        <v>-5.5569085816387087E-4</v>
      </c>
      <c r="V38" s="150"/>
      <c r="W38" s="50">
        <f t="shared" si="1"/>
        <v>0</v>
      </c>
      <c r="X38" s="45" t="s">
        <v>2581</v>
      </c>
      <c r="Y38" s="45" t="s">
        <v>2485</v>
      </c>
      <c r="Z38" s="45">
        <v>10</v>
      </c>
      <c r="AA38" s="45">
        <v>24440</v>
      </c>
      <c r="AB38" s="45">
        <v>699500</v>
      </c>
      <c r="AC38" s="45">
        <v>4827</v>
      </c>
      <c r="AD38" s="45">
        <v>69950</v>
      </c>
      <c r="AF38" s="88">
        <f t="shared" si="2"/>
        <v>0</v>
      </c>
      <c r="AG38" s="138">
        <f t="shared" si="3"/>
        <v>0</v>
      </c>
      <c r="AI38" s="149">
        <f t="shared" si="4"/>
        <v>0</v>
      </c>
    </row>
    <row r="39" spans="1:35" x14ac:dyDescent="0.25">
      <c r="A39" s="93">
        <v>45</v>
      </c>
      <c r="B39" s="94" t="s">
        <v>2443</v>
      </c>
      <c r="C39" s="95">
        <v>103</v>
      </c>
      <c r="D39" s="95" t="s">
        <v>2475</v>
      </c>
      <c r="E39" s="96" t="s">
        <v>1013</v>
      </c>
      <c r="F39" s="102">
        <v>1000</v>
      </c>
      <c r="G39" s="98">
        <v>6.5200000000000005</v>
      </c>
      <c r="H39" s="103">
        <v>10147.555640840425</v>
      </c>
      <c r="I39" s="62"/>
      <c r="J39" s="100">
        <v>0</v>
      </c>
      <c r="K39" s="87">
        <v>0</v>
      </c>
      <c r="L39" s="62"/>
      <c r="M39" s="100">
        <v>-342.78</v>
      </c>
      <c r="N39" s="89">
        <v>-0.21</v>
      </c>
      <c r="O39" s="62"/>
      <c r="P39" s="63">
        <v>249.16999999999996</v>
      </c>
      <c r="R39" s="90">
        <v>1000</v>
      </c>
      <c r="S39" s="91">
        <v>6.3100000000000005</v>
      </c>
      <c r="T39" s="90">
        <v>10053.945640840424</v>
      </c>
      <c r="V39" s="150"/>
      <c r="W39" s="50">
        <f t="shared" ref="W39:W70" si="5">(H39+J39+M39+SUM(P39:P39)-T39)</f>
        <v>0</v>
      </c>
      <c r="X39" s="45" t="s">
        <v>2583</v>
      </c>
      <c r="Y39" s="45" t="s">
        <v>2443</v>
      </c>
      <c r="Z39" s="45">
        <v>12</v>
      </c>
      <c r="AA39" s="45">
        <v>89920</v>
      </c>
      <c r="AB39" s="45">
        <v>810200</v>
      </c>
      <c r="AC39" s="45">
        <v>103</v>
      </c>
      <c r="AD39" s="45">
        <v>81020</v>
      </c>
      <c r="AF39" s="88">
        <f t="shared" ref="AF39:AF70" si="6">+M39</f>
        <v>-342.78</v>
      </c>
      <c r="AG39" s="138">
        <f t="shared" ref="AG39:AG70" si="7">-AF39/H39</f>
        <v>3.3779563486247687E-2</v>
      </c>
      <c r="AI39" s="149">
        <f t="shared" ref="AI39:AI70" si="8">P39/((H39+T39)/2)</f>
        <v>2.4668463647892606E-2</v>
      </c>
    </row>
    <row r="40" spans="1:35" x14ac:dyDescent="0.25">
      <c r="A40" s="93">
        <v>46</v>
      </c>
      <c r="B40" s="94" t="s">
        <v>2490</v>
      </c>
      <c r="C40" s="95">
        <v>107</v>
      </c>
      <c r="D40" s="95" t="s">
        <v>2475</v>
      </c>
      <c r="E40" s="96" t="s">
        <v>1013</v>
      </c>
      <c r="F40" s="102">
        <v>11967</v>
      </c>
      <c r="G40" s="98">
        <v>89.65</v>
      </c>
      <c r="H40" s="103">
        <v>139519.62873054584</v>
      </c>
      <c r="I40" s="62"/>
      <c r="J40" s="100">
        <v>0</v>
      </c>
      <c r="K40" s="87">
        <v>0</v>
      </c>
      <c r="L40" s="62"/>
      <c r="M40" s="100">
        <v>-4713.18</v>
      </c>
      <c r="N40" s="89">
        <v>-2.95</v>
      </c>
      <c r="O40" s="62"/>
      <c r="P40" s="63">
        <v>3423.63</v>
      </c>
      <c r="R40" s="90">
        <v>11967</v>
      </c>
      <c r="S40" s="91">
        <v>86.7</v>
      </c>
      <c r="T40" s="90">
        <v>138230.07873054585</v>
      </c>
      <c r="V40" s="150"/>
      <c r="W40" s="50">
        <f t="shared" si="5"/>
        <v>0</v>
      </c>
      <c r="X40" s="45" t="s">
        <v>2583</v>
      </c>
      <c r="Y40" s="45" t="s">
        <v>2490</v>
      </c>
      <c r="Z40" s="45">
        <v>12</v>
      </c>
      <c r="AA40" s="45">
        <v>89920</v>
      </c>
      <c r="AB40" s="45">
        <v>810200</v>
      </c>
      <c r="AC40" s="45">
        <v>107</v>
      </c>
      <c r="AD40" s="45">
        <v>81020</v>
      </c>
      <c r="AF40" s="88">
        <f t="shared" si="6"/>
        <v>-4713.18</v>
      </c>
      <c r="AG40" s="138">
        <f t="shared" si="7"/>
        <v>3.3781483242781282E-2</v>
      </c>
      <c r="AI40" s="149">
        <f t="shared" si="8"/>
        <v>2.4652627225392101E-2</v>
      </c>
    </row>
    <row r="41" spans="1:35" x14ac:dyDescent="0.25">
      <c r="A41" s="93">
        <v>48</v>
      </c>
      <c r="B41" s="94" t="s">
        <v>2414</v>
      </c>
      <c r="C41" s="95">
        <v>112</v>
      </c>
      <c r="D41" s="95" t="s">
        <v>2475</v>
      </c>
      <c r="E41" s="96" t="s">
        <v>1013</v>
      </c>
      <c r="F41" s="102">
        <v>28467</v>
      </c>
      <c r="G41" s="98">
        <v>222.45999999999992</v>
      </c>
      <c r="H41" s="103">
        <v>346243.47372689482</v>
      </c>
      <c r="I41" s="62"/>
      <c r="J41" s="100">
        <v>0</v>
      </c>
      <c r="K41" s="87">
        <v>0</v>
      </c>
      <c r="L41" s="62"/>
      <c r="M41" s="100">
        <v>-11695.41</v>
      </c>
      <c r="N41" s="89">
        <v>-7.31</v>
      </c>
      <c r="O41" s="62"/>
      <c r="P41" s="63">
        <v>8495.9000000000015</v>
      </c>
      <c r="R41" s="90">
        <v>28467</v>
      </c>
      <c r="S41" s="91">
        <v>215.14999999999992</v>
      </c>
      <c r="T41" s="90">
        <v>343043.96372689487</v>
      </c>
      <c r="V41" s="150"/>
      <c r="W41" s="50">
        <f t="shared" si="5"/>
        <v>0</v>
      </c>
      <c r="X41" s="45" t="s">
        <v>2583</v>
      </c>
      <c r="Y41" s="45" t="s">
        <v>2414</v>
      </c>
      <c r="Z41" s="45">
        <v>12</v>
      </c>
      <c r="AA41" s="45">
        <v>89920</v>
      </c>
      <c r="AB41" s="45">
        <v>810200</v>
      </c>
      <c r="AC41" s="45">
        <v>112</v>
      </c>
      <c r="AD41" s="45">
        <v>81020</v>
      </c>
      <c r="AF41" s="88">
        <f t="shared" si="6"/>
        <v>-11695.41</v>
      </c>
      <c r="AG41" s="138">
        <f t="shared" si="7"/>
        <v>3.3777994063290115E-2</v>
      </c>
      <c r="AI41" s="149">
        <f t="shared" si="8"/>
        <v>2.4651254435692722E-2</v>
      </c>
    </row>
    <row r="42" spans="1:35" x14ac:dyDescent="0.25">
      <c r="A42" s="93">
        <v>49</v>
      </c>
      <c r="B42" s="94" t="s">
        <v>2425</v>
      </c>
      <c r="C42" s="95">
        <v>116</v>
      </c>
      <c r="D42" s="95" t="s">
        <v>2475</v>
      </c>
      <c r="E42" s="96" t="s">
        <v>1013</v>
      </c>
      <c r="F42" s="102">
        <v>10956</v>
      </c>
      <c r="G42" s="98">
        <v>71.7</v>
      </c>
      <c r="H42" s="103">
        <v>111604.12264132363</v>
      </c>
      <c r="I42" s="62"/>
      <c r="J42" s="100">
        <v>0</v>
      </c>
      <c r="K42" s="87">
        <v>0</v>
      </c>
      <c r="L42" s="62"/>
      <c r="M42" s="100">
        <v>-3769.49</v>
      </c>
      <c r="N42" s="89">
        <v>-2.36</v>
      </c>
      <c r="O42" s="62"/>
      <c r="P42" s="63">
        <v>2738.11</v>
      </c>
      <c r="R42" s="90">
        <v>10956</v>
      </c>
      <c r="S42" s="91">
        <v>69.34</v>
      </c>
      <c r="T42" s="90">
        <v>110572.74264132362</v>
      </c>
      <c r="V42" s="150"/>
      <c r="W42" s="50">
        <f t="shared" si="5"/>
        <v>0</v>
      </c>
      <c r="X42" s="45" t="s">
        <v>2583</v>
      </c>
      <c r="Y42" s="45" t="s">
        <v>2425</v>
      </c>
      <c r="Z42" s="45">
        <v>12</v>
      </c>
      <c r="AA42" s="45">
        <v>89920</v>
      </c>
      <c r="AB42" s="45">
        <v>810200</v>
      </c>
      <c r="AC42" s="45">
        <v>116</v>
      </c>
      <c r="AD42" s="45">
        <v>81020</v>
      </c>
      <c r="AF42" s="88">
        <f t="shared" si="6"/>
        <v>-3769.49</v>
      </c>
      <c r="AG42" s="138">
        <f t="shared" si="7"/>
        <v>3.377554440452428E-2</v>
      </c>
      <c r="AI42" s="149">
        <f t="shared" si="8"/>
        <v>2.4648020814558278E-2</v>
      </c>
    </row>
    <row r="43" spans="1:35" x14ac:dyDescent="0.25">
      <c r="A43" s="93">
        <v>135</v>
      </c>
      <c r="B43" s="94" t="s">
        <v>2592</v>
      </c>
      <c r="C43" s="107">
        <v>128</v>
      </c>
      <c r="D43" s="107" t="s">
        <v>2560</v>
      </c>
      <c r="F43" s="103">
        <v>700000</v>
      </c>
      <c r="G43" s="98">
        <v>836.76</v>
      </c>
      <c r="H43" s="103">
        <v>1302345.1134355597</v>
      </c>
      <c r="I43" s="62"/>
      <c r="J43" s="100">
        <v>0</v>
      </c>
      <c r="K43" s="87">
        <v>0</v>
      </c>
      <c r="L43" s="62"/>
      <c r="M43" s="100">
        <v>-43991.07</v>
      </c>
      <c r="N43" s="89">
        <v>-27.49</v>
      </c>
      <c r="O43" s="62"/>
      <c r="P43" s="63">
        <v>31956.67</v>
      </c>
      <c r="R43" s="90">
        <v>700000</v>
      </c>
      <c r="S43" s="91">
        <v>809.27</v>
      </c>
      <c r="T43" s="90">
        <v>1290310.7134355595</v>
      </c>
      <c r="V43" s="150"/>
      <c r="W43" s="50">
        <f t="shared" si="5"/>
        <v>0</v>
      </c>
      <c r="X43" s="45" t="s">
        <v>2583</v>
      </c>
      <c r="Y43" s="45" t="s">
        <v>2592</v>
      </c>
      <c r="Z43" s="45">
        <v>12</v>
      </c>
      <c r="AA43" s="45">
        <v>89920</v>
      </c>
      <c r="AB43" s="45">
        <v>810200</v>
      </c>
      <c r="AC43" s="45">
        <v>128</v>
      </c>
      <c r="AD43" s="45">
        <v>81020</v>
      </c>
      <c r="AF43" s="88">
        <f t="shared" si="6"/>
        <v>-43991.07</v>
      </c>
      <c r="AG43" s="138">
        <f t="shared" si="7"/>
        <v>3.3778350719919747E-2</v>
      </c>
      <c r="AI43" s="149">
        <f t="shared" si="8"/>
        <v>2.4651687022080437E-2</v>
      </c>
    </row>
    <row r="44" spans="1:35" x14ac:dyDescent="0.25">
      <c r="A44" s="93">
        <v>47</v>
      </c>
      <c r="B44" s="94" t="s">
        <v>2439</v>
      </c>
      <c r="C44" s="95">
        <v>129</v>
      </c>
      <c r="D44" s="95" t="s">
        <v>2475</v>
      </c>
      <c r="E44" s="96" t="s">
        <v>1013</v>
      </c>
      <c r="F44" s="102">
        <v>2038</v>
      </c>
      <c r="G44" s="98">
        <v>14.669999999999998</v>
      </c>
      <c r="H44" s="103">
        <v>22830.285475962224</v>
      </c>
      <c r="I44" s="62"/>
      <c r="J44" s="100">
        <v>0</v>
      </c>
      <c r="K44" s="87">
        <v>0</v>
      </c>
      <c r="L44" s="62"/>
      <c r="M44" s="100">
        <v>-771.25</v>
      </c>
      <c r="N44" s="89">
        <v>-0.48</v>
      </c>
      <c r="O44" s="62"/>
      <c r="P44" s="63">
        <v>560.3399999999998</v>
      </c>
      <c r="R44" s="90">
        <v>2038</v>
      </c>
      <c r="S44" s="91">
        <v>14.189999999999998</v>
      </c>
      <c r="T44" s="90">
        <v>22619.375475962224</v>
      </c>
      <c r="V44" s="150"/>
      <c r="W44" s="50">
        <f t="shared" si="5"/>
        <v>0</v>
      </c>
      <c r="X44" s="45" t="s">
        <v>2583</v>
      </c>
      <c r="Y44" s="45" t="s">
        <v>2439</v>
      </c>
      <c r="Z44" s="45">
        <v>12</v>
      </c>
      <c r="AA44" s="45">
        <v>89920</v>
      </c>
      <c r="AB44" s="45">
        <v>810200</v>
      </c>
      <c r="AC44" s="45">
        <v>129</v>
      </c>
      <c r="AD44" s="45">
        <v>81020</v>
      </c>
      <c r="AF44" s="88">
        <f t="shared" si="6"/>
        <v>-771.25</v>
      </c>
      <c r="AG44" s="138">
        <f t="shared" si="7"/>
        <v>3.378188156306855E-2</v>
      </c>
      <c r="AI44" s="149">
        <f t="shared" si="8"/>
        <v>2.4657609683500781E-2</v>
      </c>
    </row>
    <row r="45" spans="1:35" x14ac:dyDescent="0.25">
      <c r="A45" s="93">
        <v>50</v>
      </c>
      <c r="B45" s="94" t="s">
        <v>2401</v>
      </c>
      <c r="C45" s="95">
        <v>129</v>
      </c>
      <c r="D45" s="95" t="s">
        <v>2475</v>
      </c>
      <c r="E45" s="96" t="s">
        <v>1013</v>
      </c>
      <c r="F45" s="102">
        <v>277500</v>
      </c>
      <c r="G45" s="98">
        <v>843.12999999999988</v>
      </c>
      <c r="H45" s="103">
        <v>1330354.9929119977</v>
      </c>
      <c r="I45" s="62"/>
      <c r="J45" s="100">
        <v>0</v>
      </c>
      <c r="K45" s="87">
        <v>0</v>
      </c>
      <c r="L45" s="62"/>
      <c r="M45" s="100">
        <v>-44325.96</v>
      </c>
      <c r="N45" s="89">
        <v>-27.7</v>
      </c>
      <c r="O45" s="62"/>
      <c r="P45" s="63">
        <v>32199.94000000001</v>
      </c>
      <c r="R45" s="90">
        <v>277500</v>
      </c>
      <c r="S45" s="91">
        <v>815.42999999999984</v>
      </c>
      <c r="T45" s="90">
        <v>1318228.9729119977</v>
      </c>
      <c r="V45" s="150"/>
      <c r="W45" s="50">
        <f t="shared" si="5"/>
        <v>0</v>
      </c>
      <c r="X45" s="45" t="s">
        <v>2583</v>
      </c>
      <c r="Y45" s="45" t="s">
        <v>2401</v>
      </c>
      <c r="Z45" s="45">
        <v>12</v>
      </c>
      <c r="AA45" s="45">
        <v>89920</v>
      </c>
      <c r="AB45" s="45">
        <v>810200</v>
      </c>
      <c r="AC45" s="45">
        <v>129</v>
      </c>
      <c r="AD45" s="45">
        <v>81020</v>
      </c>
      <c r="AF45" s="88">
        <f t="shared" si="6"/>
        <v>-44325.96</v>
      </c>
      <c r="AG45" s="138">
        <f t="shared" si="7"/>
        <v>3.3318896261647767E-2</v>
      </c>
      <c r="AI45" s="149">
        <f t="shared" si="8"/>
        <v>2.4314834202345065E-2</v>
      </c>
    </row>
    <row r="46" spans="1:35" x14ac:dyDescent="0.25">
      <c r="A46" s="93">
        <v>51</v>
      </c>
      <c r="B46" s="94" t="s">
        <v>2428</v>
      </c>
      <c r="C46" s="95">
        <v>134</v>
      </c>
      <c r="D46" s="95" t="s">
        <v>2475</v>
      </c>
      <c r="E46" s="96" t="s">
        <v>1013</v>
      </c>
      <c r="F46" s="102">
        <v>8520</v>
      </c>
      <c r="G46" s="98">
        <v>61.120000000000012</v>
      </c>
      <c r="H46" s="103">
        <v>95123.413195270929</v>
      </c>
      <c r="I46" s="62"/>
      <c r="J46" s="100">
        <v>0</v>
      </c>
      <c r="K46" s="87">
        <v>0</v>
      </c>
      <c r="L46" s="62"/>
      <c r="M46" s="100">
        <v>-3213.27</v>
      </c>
      <c r="N46" s="89">
        <v>-2.0099999999999998</v>
      </c>
      <c r="O46" s="62"/>
      <c r="P46" s="63">
        <v>2334.14</v>
      </c>
      <c r="R46" s="90">
        <v>8520</v>
      </c>
      <c r="S46" s="91">
        <v>59.110000000000014</v>
      </c>
      <c r="T46" s="90">
        <v>94244.283195270924</v>
      </c>
      <c r="V46" s="150"/>
      <c r="W46" s="50">
        <f t="shared" si="5"/>
        <v>0</v>
      </c>
      <c r="X46" s="45" t="s">
        <v>2583</v>
      </c>
      <c r="Y46" s="45" t="s">
        <v>2428</v>
      </c>
      <c r="Z46" s="45">
        <v>12</v>
      </c>
      <c r="AA46" s="45">
        <v>89920</v>
      </c>
      <c r="AB46" s="45">
        <v>810200</v>
      </c>
      <c r="AC46" s="45">
        <v>134</v>
      </c>
      <c r="AD46" s="45">
        <v>81020</v>
      </c>
      <c r="AF46" s="88">
        <f t="shared" si="6"/>
        <v>-3213.27</v>
      </c>
      <c r="AG46" s="138">
        <f t="shared" si="7"/>
        <v>3.3780011587722841E-2</v>
      </c>
      <c r="AI46" s="149">
        <f t="shared" si="8"/>
        <v>2.4651934247393429E-2</v>
      </c>
    </row>
    <row r="47" spans="1:35" x14ac:dyDescent="0.25">
      <c r="A47" s="93">
        <v>52</v>
      </c>
      <c r="B47" s="94" t="s">
        <v>2491</v>
      </c>
      <c r="C47" s="95">
        <v>184</v>
      </c>
      <c r="D47" s="95" t="s">
        <v>2475</v>
      </c>
      <c r="E47" s="96" t="s">
        <v>1013</v>
      </c>
      <c r="F47" s="102">
        <v>525240</v>
      </c>
      <c r="G47" s="98">
        <v>2616.5499999999997</v>
      </c>
      <c r="H47" s="103">
        <v>4072473.8357769097</v>
      </c>
      <c r="I47" s="62"/>
      <c r="J47" s="100">
        <v>0</v>
      </c>
      <c r="K47" s="87">
        <v>0</v>
      </c>
      <c r="L47" s="62"/>
      <c r="M47" s="100">
        <v>-137560.16</v>
      </c>
      <c r="N47" s="89">
        <v>-85.97</v>
      </c>
      <c r="O47" s="62"/>
      <c r="P47" s="63">
        <v>99928.260000000024</v>
      </c>
      <c r="R47" s="90">
        <v>525240</v>
      </c>
      <c r="S47" s="91">
        <v>2530.58</v>
      </c>
      <c r="T47" s="90">
        <v>4034841.9357769098</v>
      </c>
      <c r="V47" s="150"/>
      <c r="W47" s="50">
        <f t="shared" si="5"/>
        <v>0</v>
      </c>
      <c r="X47" s="45" t="s">
        <v>2583</v>
      </c>
      <c r="Y47" s="45" t="s">
        <v>2398</v>
      </c>
      <c r="Z47" s="45">
        <v>12</v>
      </c>
      <c r="AA47" s="45">
        <v>89920</v>
      </c>
      <c r="AB47" s="45">
        <v>810200</v>
      </c>
      <c r="AC47" s="45">
        <v>184</v>
      </c>
      <c r="AD47" s="45">
        <v>81020</v>
      </c>
      <c r="AF47" s="88">
        <f t="shared" si="6"/>
        <v>-137560.16</v>
      </c>
      <c r="AG47" s="138">
        <f t="shared" si="7"/>
        <v>3.3778034076370568E-2</v>
      </c>
      <c r="AI47" s="149">
        <f t="shared" si="8"/>
        <v>2.4651379770014342E-2</v>
      </c>
    </row>
    <row r="48" spans="1:35" x14ac:dyDescent="0.25">
      <c r="A48" s="93">
        <v>53</v>
      </c>
      <c r="B48" s="94" t="s">
        <v>2419</v>
      </c>
      <c r="C48" s="95">
        <v>196</v>
      </c>
      <c r="D48" s="95" t="s">
        <v>2475</v>
      </c>
      <c r="E48" s="96" t="s">
        <v>1013</v>
      </c>
      <c r="F48" s="102">
        <v>20000</v>
      </c>
      <c r="G48" s="98">
        <v>154.82</v>
      </c>
      <c r="H48" s="103">
        <v>240972.24405053785</v>
      </c>
      <c r="I48" s="62"/>
      <c r="J48" s="100">
        <v>0</v>
      </c>
      <c r="K48" s="87">
        <v>0</v>
      </c>
      <c r="L48" s="62"/>
      <c r="M48" s="100">
        <v>-8139.37</v>
      </c>
      <c r="N48" s="89">
        <v>-5.09</v>
      </c>
      <c r="O48" s="62"/>
      <c r="P48" s="63">
        <v>5912.59</v>
      </c>
      <c r="R48" s="90">
        <v>20000</v>
      </c>
      <c r="S48" s="91">
        <v>149.72999999999999</v>
      </c>
      <c r="T48" s="90">
        <v>238745.46405053785</v>
      </c>
      <c r="V48" s="150"/>
      <c r="W48" s="50">
        <f t="shared" si="5"/>
        <v>0</v>
      </c>
      <c r="X48" s="45" t="s">
        <v>2583</v>
      </c>
      <c r="Y48" s="45" t="s">
        <v>2419</v>
      </c>
      <c r="Z48" s="45">
        <v>12</v>
      </c>
      <c r="AA48" s="45">
        <v>89920</v>
      </c>
      <c r="AB48" s="45">
        <v>810200</v>
      </c>
      <c r="AC48" s="45">
        <v>196</v>
      </c>
      <c r="AD48" s="45">
        <v>81020</v>
      </c>
      <c r="AF48" s="88">
        <f t="shared" si="6"/>
        <v>-8139.37</v>
      </c>
      <c r="AG48" s="138">
        <f t="shared" si="7"/>
        <v>3.3777209620428204E-2</v>
      </c>
      <c r="AI48" s="149">
        <f t="shared" si="8"/>
        <v>2.4650288701680477E-2</v>
      </c>
    </row>
    <row r="49" spans="1:35" x14ac:dyDescent="0.25">
      <c r="A49" s="93">
        <v>54</v>
      </c>
      <c r="B49" s="94" t="s">
        <v>2420</v>
      </c>
      <c r="C49" s="95">
        <v>196</v>
      </c>
      <c r="D49" s="95" t="s">
        <v>2475</v>
      </c>
      <c r="E49" s="96" t="s">
        <v>1013</v>
      </c>
      <c r="F49" s="102">
        <v>20000</v>
      </c>
      <c r="G49" s="98">
        <v>154.01</v>
      </c>
      <c r="H49" s="103">
        <v>239706.82779364279</v>
      </c>
      <c r="I49" s="62"/>
      <c r="J49" s="100">
        <v>0</v>
      </c>
      <c r="K49" s="87">
        <v>0</v>
      </c>
      <c r="L49" s="62"/>
      <c r="M49" s="100">
        <v>-8096.78</v>
      </c>
      <c r="N49" s="89">
        <v>-5.0599999999999996</v>
      </c>
      <c r="O49" s="62"/>
      <c r="P49" s="63">
        <v>5881.7699999999986</v>
      </c>
      <c r="R49" s="90">
        <v>20000</v>
      </c>
      <c r="S49" s="91">
        <v>148.94999999999999</v>
      </c>
      <c r="T49" s="90">
        <v>237491.81779364278</v>
      </c>
      <c r="V49" s="150"/>
      <c r="W49" s="50">
        <f t="shared" si="5"/>
        <v>0</v>
      </c>
      <c r="X49" s="45" t="s">
        <v>2583</v>
      </c>
      <c r="Y49" s="45" t="s">
        <v>2420</v>
      </c>
      <c r="Z49" s="45">
        <v>12</v>
      </c>
      <c r="AA49" s="45">
        <v>89920</v>
      </c>
      <c r="AB49" s="45">
        <v>810200</v>
      </c>
      <c r="AC49" s="45">
        <v>196</v>
      </c>
      <c r="AD49" s="45">
        <v>81020</v>
      </c>
      <c r="AF49" s="88">
        <f t="shared" si="6"/>
        <v>-8096.78</v>
      </c>
      <c r="AG49" s="138">
        <f t="shared" si="7"/>
        <v>3.3777844688555561E-2</v>
      </c>
      <c r="AI49" s="149">
        <f t="shared" si="8"/>
        <v>2.4651243478536443E-2</v>
      </c>
    </row>
    <row r="50" spans="1:35" x14ac:dyDescent="0.25">
      <c r="A50" s="93">
        <v>55</v>
      </c>
      <c r="B50" s="94" t="s">
        <v>2426</v>
      </c>
      <c r="C50" s="95">
        <v>196</v>
      </c>
      <c r="D50" s="95" t="s">
        <v>2475</v>
      </c>
      <c r="E50" s="96" t="s">
        <v>1013</v>
      </c>
      <c r="F50" s="102">
        <v>10000</v>
      </c>
      <c r="G50" s="98">
        <v>57.870000000000005</v>
      </c>
      <c r="H50" s="103">
        <v>90057.106487199388</v>
      </c>
      <c r="I50" s="62"/>
      <c r="J50" s="100">
        <v>0</v>
      </c>
      <c r="K50" s="87">
        <v>0</v>
      </c>
      <c r="L50" s="62"/>
      <c r="M50" s="100">
        <v>-3042.41</v>
      </c>
      <c r="N50" s="89">
        <v>-1.9</v>
      </c>
      <c r="O50" s="62"/>
      <c r="P50" s="63">
        <v>2210.17</v>
      </c>
      <c r="R50" s="90">
        <v>10000</v>
      </c>
      <c r="S50" s="91">
        <v>55.970000000000006</v>
      </c>
      <c r="T50" s="90">
        <v>89224.866487199382</v>
      </c>
      <c r="V50" s="150"/>
      <c r="W50" s="50">
        <f t="shared" si="5"/>
        <v>0</v>
      </c>
      <c r="X50" s="45" t="s">
        <v>2583</v>
      </c>
      <c r="Y50" s="45" t="s">
        <v>2426</v>
      </c>
      <c r="Z50" s="45">
        <v>12</v>
      </c>
      <c r="AA50" s="45">
        <v>89920</v>
      </c>
      <c r="AB50" s="45">
        <v>810200</v>
      </c>
      <c r="AC50" s="45">
        <v>196</v>
      </c>
      <c r="AD50" s="45">
        <v>81020</v>
      </c>
      <c r="AF50" s="88">
        <f t="shared" si="6"/>
        <v>-3042.41</v>
      </c>
      <c r="AG50" s="138">
        <f t="shared" si="7"/>
        <v>3.3783119607917279E-2</v>
      </c>
      <c r="AI50" s="149">
        <f t="shared" si="8"/>
        <v>2.4655797382546762E-2</v>
      </c>
    </row>
    <row r="51" spans="1:35" x14ac:dyDescent="0.25">
      <c r="A51" s="93">
        <v>57</v>
      </c>
      <c r="B51" s="94" t="s">
        <v>2492</v>
      </c>
      <c r="C51" s="95">
        <v>202</v>
      </c>
      <c r="D51" s="95" t="s">
        <v>2475</v>
      </c>
      <c r="E51" s="96" t="s">
        <v>1013</v>
      </c>
      <c r="F51" s="102">
        <v>524221</v>
      </c>
      <c r="G51" s="98">
        <v>969.69000000000017</v>
      </c>
      <c r="H51" s="103">
        <v>1509261.5357035333</v>
      </c>
      <c r="I51" s="62"/>
      <c r="J51" s="100">
        <v>0</v>
      </c>
      <c r="K51" s="87">
        <v>0</v>
      </c>
      <c r="L51" s="62"/>
      <c r="M51" s="100">
        <v>-50979.62</v>
      </c>
      <c r="N51" s="89">
        <v>-31.86</v>
      </c>
      <c r="O51" s="62"/>
      <c r="P51" s="63">
        <v>37033.29</v>
      </c>
      <c r="R51" s="90">
        <v>524221</v>
      </c>
      <c r="S51" s="91">
        <v>937.83000000000015</v>
      </c>
      <c r="T51" s="90">
        <v>1495315.2057035333</v>
      </c>
      <c r="V51" s="150"/>
      <c r="W51" s="50">
        <f t="shared" si="5"/>
        <v>0</v>
      </c>
      <c r="X51" s="45" t="s">
        <v>2583</v>
      </c>
      <c r="Y51" s="45" t="s">
        <v>2492</v>
      </c>
      <c r="Z51" s="45">
        <v>12</v>
      </c>
      <c r="AA51" s="45">
        <v>89920</v>
      </c>
      <c r="AB51" s="45">
        <v>810200</v>
      </c>
      <c r="AC51" s="45">
        <v>202</v>
      </c>
      <c r="AD51" s="45">
        <v>81020</v>
      </c>
      <c r="AF51" s="88">
        <f t="shared" si="6"/>
        <v>-50979.62</v>
      </c>
      <c r="AG51" s="138">
        <f t="shared" si="7"/>
        <v>3.377785678228138E-2</v>
      </c>
      <c r="AI51" s="149">
        <f t="shared" si="8"/>
        <v>2.465125253060238E-2</v>
      </c>
    </row>
    <row r="52" spans="1:35" x14ac:dyDescent="0.25">
      <c r="A52" s="93"/>
      <c r="B52" s="94" t="s">
        <v>2596</v>
      </c>
      <c r="C52" s="107">
        <v>210</v>
      </c>
      <c r="D52" s="107" t="s">
        <v>2561</v>
      </c>
      <c r="F52" s="103">
        <v>250000</v>
      </c>
      <c r="G52" s="98">
        <v>160.36000000000001</v>
      </c>
      <c r="H52" s="103">
        <v>251352.92</v>
      </c>
      <c r="I52" s="62"/>
      <c r="J52" s="100">
        <v>0</v>
      </c>
      <c r="K52" s="87">
        <v>0</v>
      </c>
      <c r="L52" s="62"/>
      <c r="M52" s="100">
        <v>0</v>
      </c>
      <c r="N52" s="89">
        <v>0</v>
      </c>
      <c r="O52" s="62"/>
      <c r="P52" s="63">
        <v>6340.15</v>
      </c>
      <c r="R52" s="90">
        <v>250000</v>
      </c>
      <c r="S52" s="91">
        <v>160.36000000000001</v>
      </c>
      <c r="T52" s="90">
        <v>257693.07</v>
      </c>
      <c r="V52" s="154"/>
      <c r="W52" s="50">
        <f t="shared" si="5"/>
        <v>0</v>
      </c>
      <c r="X52" s="45" t="s">
        <v>2583</v>
      </c>
      <c r="Y52" s="45" t="s">
        <v>2596</v>
      </c>
      <c r="Z52" s="152">
        <v>12</v>
      </c>
      <c r="AA52" s="152">
        <v>89920</v>
      </c>
      <c r="AB52" s="152">
        <v>810200</v>
      </c>
      <c r="AC52" s="152">
        <v>210</v>
      </c>
      <c r="AD52" s="152">
        <v>81020</v>
      </c>
      <c r="AF52" s="88">
        <f t="shared" si="6"/>
        <v>0</v>
      </c>
      <c r="AG52" s="138">
        <f t="shared" si="7"/>
        <v>0</v>
      </c>
      <c r="AI52" s="149">
        <f t="shared" si="8"/>
        <v>2.4909930043845351E-2</v>
      </c>
    </row>
    <row r="53" spans="1:35" ht="15" customHeight="1" x14ac:dyDescent="0.25">
      <c r="A53" s="93">
        <v>40</v>
      </c>
      <c r="B53" s="94" t="s">
        <v>2410</v>
      </c>
      <c r="C53" s="95" t="s">
        <v>2475</v>
      </c>
      <c r="D53" s="110" t="s">
        <v>2475</v>
      </c>
      <c r="E53" s="96" t="s">
        <v>1013</v>
      </c>
      <c r="F53" s="102">
        <v>41711</v>
      </c>
      <c r="G53" s="98">
        <v>222.92000000000002</v>
      </c>
      <c r="H53" s="103">
        <v>346955.41936328058</v>
      </c>
      <c r="I53" s="62"/>
      <c r="J53" s="100">
        <v>0</v>
      </c>
      <c r="K53" s="87">
        <v>0</v>
      </c>
      <c r="L53" s="62"/>
      <c r="M53" s="100">
        <v>-11719.6</v>
      </c>
      <c r="N53" s="89">
        <v>-7.32</v>
      </c>
      <c r="O53" s="62"/>
      <c r="P53" s="63">
        <v>8513.6899999999987</v>
      </c>
      <c r="R53" s="90">
        <v>41711</v>
      </c>
      <c r="S53" s="91">
        <v>215.60000000000002</v>
      </c>
      <c r="T53" s="90">
        <v>343749.50936328061</v>
      </c>
      <c r="V53" s="150"/>
      <c r="W53" s="50">
        <f t="shared" si="5"/>
        <v>0</v>
      </c>
      <c r="X53" s="45" t="s">
        <v>2582</v>
      </c>
      <c r="Y53" s="45" t="s">
        <v>2410</v>
      </c>
      <c r="Z53" s="45">
        <v>12</v>
      </c>
      <c r="AA53" s="45">
        <v>10000</v>
      </c>
      <c r="AB53" s="45">
        <v>381004</v>
      </c>
      <c r="AF53" s="88">
        <f t="shared" si="6"/>
        <v>-11719.6</v>
      </c>
      <c r="AG53" s="138">
        <f t="shared" si="7"/>
        <v>3.3778403062581834E-2</v>
      </c>
      <c r="AI53" s="149">
        <f t="shared" si="8"/>
        <v>2.4652176771625241E-2</v>
      </c>
    </row>
    <row r="54" spans="1:35" ht="15" customHeight="1" x14ac:dyDescent="0.25">
      <c r="A54" s="93">
        <v>41</v>
      </c>
      <c r="B54" s="94" t="s">
        <v>2402</v>
      </c>
      <c r="C54" s="95" t="s">
        <v>2475</v>
      </c>
      <c r="D54" s="110" t="s">
        <v>2475</v>
      </c>
      <c r="E54" s="96" t="s">
        <v>1013</v>
      </c>
      <c r="F54" s="102">
        <v>201030</v>
      </c>
      <c r="G54" s="98">
        <v>1038.26</v>
      </c>
      <c r="H54" s="103">
        <v>1615970.1297176045</v>
      </c>
      <c r="I54" s="62"/>
      <c r="J54" s="100">
        <v>0</v>
      </c>
      <c r="K54" s="87">
        <v>0</v>
      </c>
      <c r="L54" s="62"/>
      <c r="M54" s="100">
        <v>-54584.55</v>
      </c>
      <c r="N54" s="89">
        <v>-34.119999999999997</v>
      </c>
      <c r="O54" s="62"/>
      <c r="P54" s="63">
        <v>39651.740000000005</v>
      </c>
      <c r="R54" s="90">
        <v>201030</v>
      </c>
      <c r="S54" s="91">
        <v>1004.14</v>
      </c>
      <c r="T54" s="90">
        <v>1601037.3197176044</v>
      </c>
      <c r="V54" s="150"/>
      <c r="W54" s="50">
        <f t="shared" si="5"/>
        <v>0</v>
      </c>
      <c r="X54" s="45" t="s">
        <v>2582</v>
      </c>
      <c r="Y54" s="45" t="s">
        <v>2402</v>
      </c>
      <c r="Z54" s="45">
        <v>12</v>
      </c>
      <c r="AA54" s="45">
        <v>10000</v>
      </c>
      <c r="AB54" s="45">
        <v>381004</v>
      </c>
      <c r="AF54" s="88">
        <f t="shared" si="6"/>
        <v>-54584.55</v>
      </c>
      <c r="AG54" s="138">
        <f t="shared" si="7"/>
        <v>3.3778192428308568E-2</v>
      </c>
      <c r="AI54" s="149">
        <f t="shared" si="8"/>
        <v>2.4651319975626061E-2</v>
      </c>
    </row>
    <row r="55" spans="1:35" ht="15" customHeight="1" x14ac:dyDescent="0.25">
      <c r="A55" s="93">
        <v>42</v>
      </c>
      <c r="B55" s="94" t="s">
        <v>2488</v>
      </c>
      <c r="C55" s="95" t="s">
        <v>2475</v>
      </c>
      <c r="D55" s="110" t="s">
        <v>2475</v>
      </c>
      <c r="E55" s="96" t="s">
        <v>1013</v>
      </c>
      <c r="F55" s="102">
        <v>22591</v>
      </c>
      <c r="G55" s="98">
        <v>119.05000000000001</v>
      </c>
      <c r="H55" s="103">
        <v>185293.2780242546</v>
      </c>
      <c r="I55" s="62"/>
      <c r="J55" s="100">
        <v>0</v>
      </c>
      <c r="K55" s="87">
        <v>0</v>
      </c>
      <c r="L55" s="62"/>
      <c r="M55" s="100">
        <v>-6258.83</v>
      </c>
      <c r="N55" s="89">
        <v>-3.91</v>
      </c>
      <c r="O55" s="62"/>
      <c r="P55" s="63">
        <v>4546.67</v>
      </c>
      <c r="R55" s="90">
        <v>22591</v>
      </c>
      <c r="S55" s="91">
        <v>115.14000000000001</v>
      </c>
      <c r="T55" s="90">
        <v>183581.11802425463</v>
      </c>
      <c r="V55" s="150"/>
      <c r="W55" s="50">
        <f t="shared" si="5"/>
        <v>0</v>
      </c>
      <c r="X55" s="45" t="s">
        <v>2582</v>
      </c>
      <c r="Y55" s="45" t="s">
        <v>2488</v>
      </c>
      <c r="Z55" s="45">
        <v>12</v>
      </c>
      <c r="AA55" s="45">
        <v>10000</v>
      </c>
      <c r="AB55" s="45">
        <v>381004</v>
      </c>
      <c r="AF55" s="88">
        <f t="shared" si="6"/>
        <v>-6258.83</v>
      </c>
      <c r="AG55" s="138">
        <f t="shared" si="7"/>
        <v>3.3777965756430349E-2</v>
      </c>
      <c r="AI55" s="149">
        <f t="shared" si="8"/>
        <v>2.4651588989126182E-2</v>
      </c>
    </row>
    <row r="56" spans="1:35" ht="15" customHeight="1" x14ac:dyDescent="0.25">
      <c r="A56" s="93">
        <v>43</v>
      </c>
      <c r="B56" s="94" t="s">
        <v>2489</v>
      </c>
      <c r="C56" s="104" t="s">
        <v>2475</v>
      </c>
      <c r="D56" s="104" t="s">
        <v>2475</v>
      </c>
      <c r="E56" s="105"/>
      <c r="F56" s="106">
        <v>0</v>
      </c>
      <c r="G56" s="98">
        <v>4.0799999999999992</v>
      </c>
      <c r="H56" s="103">
        <v>6348.0160299095369</v>
      </c>
      <c r="I56" s="62"/>
      <c r="J56" s="100">
        <v>0</v>
      </c>
      <c r="K56" s="87">
        <v>0</v>
      </c>
      <c r="L56" s="62"/>
      <c r="M56" s="100">
        <v>-214.5</v>
      </c>
      <c r="N56" s="89">
        <v>-0.13</v>
      </c>
      <c r="O56" s="62"/>
      <c r="P56" s="63">
        <v>155.99</v>
      </c>
      <c r="R56" s="90">
        <v>0</v>
      </c>
      <c r="S56" s="91">
        <v>3.9499999999999993</v>
      </c>
      <c r="T56" s="90">
        <v>6289.5060299095367</v>
      </c>
      <c r="V56" s="150"/>
      <c r="W56" s="50">
        <f t="shared" si="5"/>
        <v>0</v>
      </c>
      <c r="X56" s="45" t="s">
        <v>2582</v>
      </c>
      <c r="Y56" s="45" t="s">
        <v>2489</v>
      </c>
      <c r="Z56" s="45">
        <v>12</v>
      </c>
      <c r="AA56" s="45">
        <v>10000</v>
      </c>
      <c r="AB56" s="45">
        <v>381004</v>
      </c>
      <c r="AF56" s="88">
        <f t="shared" si="6"/>
        <v>-214.5</v>
      </c>
      <c r="AG56" s="138">
        <f t="shared" si="7"/>
        <v>3.3790084805922702E-2</v>
      </c>
      <c r="AI56" s="149">
        <f t="shared" si="8"/>
        <v>2.4686801615321295E-2</v>
      </c>
    </row>
    <row r="57" spans="1:35" x14ac:dyDescent="0.25">
      <c r="A57" s="93">
        <v>73</v>
      </c>
      <c r="B57" s="94" t="s">
        <v>2498</v>
      </c>
      <c r="C57" s="95">
        <v>231</v>
      </c>
      <c r="D57" s="95" t="s">
        <v>2475</v>
      </c>
      <c r="E57" s="96" t="s">
        <v>1013</v>
      </c>
      <c r="F57" s="102">
        <v>2684</v>
      </c>
      <c r="G57" s="98">
        <v>3.2500000000000004</v>
      </c>
      <c r="H57" s="103">
        <v>5066.326708071575</v>
      </c>
      <c r="I57" s="62"/>
      <c r="J57" s="100">
        <v>0</v>
      </c>
      <c r="K57" s="87">
        <v>0</v>
      </c>
      <c r="L57" s="62"/>
      <c r="M57" s="100">
        <v>-170.86</v>
      </c>
      <c r="N57" s="89">
        <v>-0.11</v>
      </c>
      <c r="O57" s="62"/>
      <c r="P57" s="63">
        <v>124.00000000000003</v>
      </c>
      <c r="R57" s="90">
        <v>2684</v>
      </c>
      <c r="S57" s="91">
        <v>3.1400000000000006</v>
      </c>
      <c r="T57" s="90">
        <v>5019.4667080715753</v>
      </c>
      <c r="V57" s="150"/>
      <c r="W57" s="50">
        <f t="shared" si="5"/>
        <v>0</v>
      </c>
      <c r="X57" s="45" t="s">
        <v>2583</v>
      </c>
      <c r="Y57" s="45" t="s">
        <v>2586</v>
      </c>
      <c r="Z57" s="45">
        <v>12</v>
      </c>
      <c r="AA57" s="45">
        <v>89920</v>
      </c>
      <c r="AB57" s="45">
        <v>810200</v>
      </c>
      <c r="AC57" s="45">
        <v>231</v>
      </c>
      <c r="AD57" s="45">
        <v>81020</v>
      </c>
      <c r="AF57" s="88">
        <f t="shared" si="6"/>
        <v>-170.86</v>
      </c>
      <c r="AG57" s="138">
        <f t="shared" si="7"/>
        <v>3.3724631245708875E-2</v>
      </c>
      <c r="AI57" s="149">
        <f t="shared" si="8"/>
        <v>2.4589042206937872E-2</v>
      </c>
    </row>
    <row r="58" spans="1:35" x14ac:dyDescent="0.25">
      <c r="A58" s="93">
        <v>59</v>
      </c>
      <c r="B58" s="94" t="s">
        <v>2413</v>
      </c>
      <c r="C58" s="95">
        <v>232</v>
      </c>
      <c r="D58" s="95" t="s">
        <v>2475</v>
      </c>
      <c r="E58" s="96" t="s">
        <v>1013</v>
      </c>
      <c r="F58" s="102">
        <v>30000</v>
      </c>
      <c r="G58" s="98">
        <v>224.91</v>
      </c>
      <c r="H58" s="103">
        <v>350046.69417807134</v>
      </c>
      <c r="I58" s="62"/>
      <c r="J58" s="100">
        <v>0</v>
      </c>
      <c r="K58" s="87">
        <v>0</v>
      </c>
      <c r="L58" s="62"/>
      <c r="M58" s="100">
        <v>-11824.22</v>
      </c>
      <c r="N58" s="89">
        <v>-7.39</v>
      </c>
      <c r="O58" s="62"/>
      <c r="P58" s="63">
        <v>8589.49</v>
      </c>
      <c r="R58" s="90">
        <v>30000</v>
      </c>
      <c r="S58" s="91">
        <v>217.52</v>
      </c>
      <c r="T58" s="90">
        <v>346811.96417807136</v>
      </c>
      <c r="V58" s="150"/>
      <c r="W58" s="50">
        <f t="shared" si="5"/>
        <v>0</v>
      </c>
      <c r="X58" s="45" t="s">
        <v>2583</v>
      </c>
      <c r="Y58" s="45" t="s">
        <v>2413</v>
      </c>
      <c r="Z58" s="45">
        <v>12</v>
      </c>
      <c r="AA58" s="45">
        <v>89920</v>
      </c>
      <c r="AB58" s="45">
        <v>810200</v>
      </c>
      <c r="AC58" s="45">
        <v>232</v>
      </c>
      <c r="AD58" s="45">
        <v>81020</v>
      </c>
      <c r="AF58" s="88">
        <f t="shared" si="6"/>
        <v>-11824.22</v>
      </c>
      <c r="AG58" s="138">
        <f t="shared" si="7"/>
        <v>3.377897919522968E-2</v>
      </c>
      <c r="AI58" s="149">
        <f t="shared" si="8"/>
        <v>2.4652029208511835E-2</v>
      </c>
    </row>
    <row r="59" spans="1:35" x14ac:dyDescent="0.25">
      <c r="A59" s="93">
        <v>61</v>
      </c>
      <c r="B59" s="94" t="s">
        <v>2493</v>
      </c>
      <c r="C59" s="95">
        <v>254</v>
      </c>
      <c r="D59" s="95" t="s">
        <v>2475</v>
      </c>
      <c r="E59" s="96" t="s">
        <v>1013</v>
      </c>
      <c r="F59" s="102">
        <v>44378</v>
      </c>
      <c r="G59" s="98">
        <v>330.84000000000003</v>
      </c>
      <c r="H59" s="103">
        <v>514925.51089836971</v>
      </c>
      <c r="I59" s="62"/>
      <c r="J59" s="100">
        <v>0</v>
      </c>
      <c r="K59" s="87">
        <v>0</v>
      </c>
      <c r="L59" s="62"/>
      <c r="M59" s="100">
        <v>-17393.29</v>
      </c>
      <c r="N59" s="89">
        <v>-10.87</v>
      </c>
      <c r="O59" s="62"/>
      <c r="P59" s="63">
        <v>12635.07</v>
      </c>
      <c r="R59" s="90">
        <v>44378</v>
      </c>
      <c r="S59" s="91">
        <v>319.97000000000003</v>
      </c>
      <c r="T59" s="90">
        <v>510167.29089836974</v>
      </c>
      <c r="V59" s="150"/>
      <c r="W59" s="50">
        <f t="shared" si="5"/>
        <v>0</v>
      </c>
      <c r="X59" s="45" t="s">
        <v>2583</v>
      </c>
      <c r="Y59" s="45" t="s">
        <v>2408</v>
      </c>
      <c r="Z59" s="45">
        <v>12</v>
      </c>
      <c r="AA59" s="45">
        <v>89920</v>
      </c>
      <c r="AB59" s="45">
        <v>810200</v>
      </c>
      <c r="AC59" s="45">
        <v>254</v>
      </c>
      <c r="AD59" s="45">
        <v>81020</v>
      </c>
      <c r="AF59" s="88">
        <f t="shared" si="6"/>
        <v>-17393.29</v>
      </c>
      <c r="AG59" s="138">
        <f t="shared" si="7"/>
        <v>3.3778264296237002E-2</v>
      </c>
      <c r="AI59" s="149">
        <f t="shared" si="8"/>
        <v>2.4651563210382088E-2</v>
      </c>
    </row>
    <row r="60" spans="1:35" x14ac:dyDescent="0.25">
      <c r="A60" s="93">
        <v>62</v>
      </c>
      <c r="B60" s="94" t="s">
        <v>2405</v>
      </c>
      <c r="C60" s="95">
        <v>272</v>
      </c>
      <c r="D60" s="95" t="s">
        <v>2475</v>
      </c>
      <c r="E60" s="96" t="s">
        <v>1013</v>
      </c>
      <c r="F60" s="102">
        <v>100000</v>
      </c>
      <c r="G60" s="98">
        <v>529.66</v>
      </c>
      <c r="H60" s="103">
        <v>824387.52137679444</v>
      </c>
      <c r="I60" s="62"/>
      <c r="J60" s="100">
        <v>0</v>
      </c>
      <c r="K60" s="87">
        <v>0</v>
      </c>
      <c r="L60" s="62"/>
      <c r="M60" s="100">
        <v>-27845.87</v>
      </c>
      <c r="N60" s="89">
        <v>-17.399999999999999</v>
      </c>
      <c r="O60" s="62"/>
      <c r="P60" s="63">
        <v>20228.269999999997</v>
      </c>
      <c r="R60" s="90">
        <v>100000</v>
      </c>
      <c r="S60" s="91">
        <v>512.26</v>
      </c>
      <c r="T60" s="90">
        <v>816769.92137679446</v>
      </c>
      <c r="V60" s="150"/>
      <c r="W60" s="50">
        <f t="shared" si="5"/>
        <v>0</v>
      </c>
      <c r="X60" s="45" t="s">
        <v>2583</v>
      </c>
      <c r="Y60" s="45" t="s">
        <v>2405</v>
      </c>
      <c r="Z60" s="45">
        <v>12</v>
      </c>
      <c r="AA60" s="45">
        <v>89920</v>
      </c>
      <c r="AB60" s="45">
        <v>810200</v>
      </c>
      <c r="AC60" s="45">
        <v>272</v>
      </c>
      <c r="AD60" s="45">
        <v>81020</v>
      </c>
      <c r="AF60" s="88">
        <f t="shared" si="6"/>
        <v>-27845.87</v>
      </c>
      <c r="AG60" s="138">
        <f t="shared" si="7"/>
        <v>3.3777646165113133E-2</v>
      </c>
      <c r="AI60" s="149">
        <f t="shared" si="8"/>
        <v>2.465122415806777E-2</v>
      </c>
    </row>
    <row r="61" spans="1:35" x14ac:dyDescent="0.25">
      <c r="A61" s="93">
        <v>67</v>
      </c>
      <c r="B61" s="94" t="s">
        <v>2432</v>
      </c>
      <c r="C61" s="95">
        <v>272</v>
      </c>
      <c r="D61" s="95" t="s">
        <v>2475</v>
      </c>
      <c r="E61" s="96" t="s">
        <v>1013</v>
      </c>
      <c r="F61" s="102">
        <v>5000</v>
      </c>
      <c r="G61" s="98">
        <v>36.670000000000009</v>
      </c>
      <c r="H61" s="103">
        <v>57075.323689905548</v>
      </c>
      <c r="I61" s="62"/>
      <c r="J61" s="100">
        <v>0</v>
      </c>
      <c r="K61" s="87">
        <v>0</v>
      </c>
      <c r="L61" s="62"/>
      <c r="M61" s="100">
        <v>-1927.86</v>
      </c>
      <c r="N61" s="89">
        <v>-1.2</v>
      </c>
      <c r="O61" s="62"/>
      <c r="P61" s="63">
        <v>1400.6500000000003</v>
      </c>
      <c r="R61" s="90">
        <v>5000</v>
      </c>
      <c r="S61" s="91">
        <v>35.470000000000006</v>
      </c>
      <c r="T61" s="90">
        <v>56548.113689905549</v>
      </c>
      <c r="V61" s="150"/>
      <c r="W61" s="50">
        <f t="shared" si="5"/>
        <v>0</v>
      </c>
      <c r="X61" s="45" t="s">
        <v>2583</v>
      </c>
      <c r="Y61" s="45" t="s">
        <v>2432</v>
      </c>
      <c r="Z61" s="45">
        <v>12</v>
      </c>
      <c r="AA61" s="45">
        <v>89920</v>
      </c>
      <c r="AB61" s="45">
        <v>810200</v>
      </c>
      <c r="AC61" s="45">
        <v>272</v>
      </c>
      <c r="AD61" s="45">
        <v>81020</v>
      </c>
      <c r="AF61" s="88">
        <f t="shared" si="6"/>
        <v>-1927.86</v>
      </c>
      <c r="AG61" s="138">
        <f t="shared" si="7"/>
        <v>3.3777469409971388E-2</v>
      </c>
      <c r="AI61" s="149">
        <f t="shared" si="8"/>
        <v>2.4654244446381646E-2</v>
      </c>
    </row>
    <row r="62" spans="1:35" x14ac:dyDescent="0.25">
      <c r="A62" s="93">
        <v>63</v>
      </c>
      <c r="B62" s="94" t="s">
        <v>2415</v>
      </c>
      <c r="C62" s="95">
        <v>274</v>
      </c>
      <c r="D62" s="95" t="s">
        <v>2475</v>
      </c>
      <c r="E62" s="96" t="s">
        <v>1013</v>
      </c>
      <c r="F62" s="102">
        <v>25000</v>
      </c>
      <c r="G62" s="98">
        <v>132.00000000000003</v>
      </c>
      <c r="H62" s="103">
        <v>205458.08873945396</v>
      </c>
      <c r="I62" s="62"/>
      <c r="J62" s="100">
        <v>0</v>
      </c>
      <c r="K62" s="87">
        <v>0</v>
      </c>
      <c r="L62" s="62"/>
      <c r="M62" s="100">
        <v>-6939.65</v>
      </c>
      <c r="N62" s="89">
        <v>-4.34</v>
      </c>
      <c r="O62" s="62"/>
      <c r="P62" s="63">
        <v>5041.0600000000013</v>
      </c>
      <c r="R62" s="90">
        <v>25000</v>
      </c>
      <c r="S62" s="91">
        <v>127.66000000000003</v>
      </c>
      <c r="T62" s="90">
        <v>203559.49873945396</v>
      </c>
      <c r="V62" s="150"/>
      <c r="W62" s="50">
        <f t="shared" si="5"/>
        <v>0</v>
      </c>
      <c r="X62" s="45" t="s">
        <v>2583</v>
      </c>
      <c r="Y62" s="45" t="s">
        <v>2415</v>
      </c>
      <c r="Z62" s="45">
        <v>12</v>
      </c>
      <c r="AA62" s="45">
        <v>89920</v>
      </c>
      <c r="AB62" s="45">
        <v>810200</v>
      </c>
      <c r="AC62" s="45">
        <v>274</v>
      </c>
      <c r="AD62" s="45">
        <v>81020</v>
      </c>
      <c r="AF62" s="88">
        <f t="shared" si="6"/>
        <v>-6939.65</v>
      </c>
      <c r="AG62" s="138">
        <f t="shared" si="7"/>
        <v>3.3776475010435465E-2</v>
      </c>
      <c r="AI62" s="149">
        <f t="shared" si="8"/>
        <v>2.4649600185028511E-2</v>
      </c>
    </row>
    <row r="63" spans="1:35" x14ac:dyDescent="0.25">
      <c r="A63" s="93">
        <v>64</v>
      </c>
      <c r="B63" s="94" t="s">
        <v>2411</v>
      </c>
      <c r="C63" s="95">
        <v>278</v>
      </c>
      <c r="D63" s="95" t="s">
        <v>2475</v>
      </c>
      <c r="E63" s="96" t="s">
        <v>1013</v>
      </c>
      <c r="F63" s="102">
        <v>40000</v>
      </c>
      <c r="G63" s="98">
        <v>200.46</v>
      </c>
      <c r="H63" s="103">
        <v>311998.59467270586</v>
      </c>
      <c r="I63" s="62"/>
      <c r="J63" s="100">
        <v>0</v>
      </c>
      <c r="K63" s="87">
        <v>0</v>
      </c>
      <c r="L63" s="62"/>
      <c r="M63" s="100">
        <v>-10538.8</v>
      </c>
      <c r="N63" s="89">
        <v>-6.59</v>
      </c>
      <c r="O63" s="62"/>
      <c r="P63" s="63">
        <v>7655.59</v>
      </c>
      <c r="R63" s="90">
        <v>40000</v>
      </c>
      <c r="S63" s="91">
        <v>193.87</v>
      </c>
      <c r="T63" s="90">
        <v>309115.3846727059</v>
      </c>
      <c r="V63" s="150"/>
      <c r="W63" s="50">
        <f t="shared" si="5"/>
        <v>0</v>
      </c>
      <c r="X63" s="45" t="s">
        <v>2583</v>
      </c>
      <c r="Y63" s="45" t="s">
        <v>2411</v>
      </c>
      <c r="Z63" s="45">
        <v>12</v>
      </c>
      <c r="AA63" s="45">
        <v>89920</v>
      </c>
      <c r="AB63" s="45">
        <v>810200</v>
      </c>
      <c r="AC63" s="45">
        <v>278</v>
      </c>
      <c r="AD63" s="45">
        <v>81020</v>
      </c>
      <c r="AF63" s="88">
        <f t="shared" si="6"/>
        <v>-10538.8</v>
      </c>
      <c r="AG63" s="138">
        <f t="shared" si="7"/>
        <v>3.3778357274510985E-2</v>
      </c>
      <c r="AI63" s="149">
        <f t="shared" si="8"/>
        <v>2.4651159866239624E-2</v>
      </c>
    </row>
    <row r="64" spans="1:35" x14ac:dyDescent="0.25">
      <c r="A64" s="93">
        <v>65</v>
      </c>
      <c r="B64" s="94" t="s">
        <v>2406</v>
      </c>
      <c r="C64" s="95">
        <v>340</v>
      </c>
      <c r="D64" s="95" t="s">
        <v>2475</v>
      </c>
      <c r="E64" s="96" t="s">
        <v>1013</v>
      </c>
      <c r="F64" s="102">
        <v>52327</v>
      </c>
      <c r="G64" s="98">
        <v>171.93</v>
      </c>
      <c r="H64" s="103">
        <v>267603.46997767664</v>
      </c>
      <c r="I64" s="62"/>
      <c r="J64" s="100">
        <v>0</v>
      </c>
      <c r="K64" s="87">
        <v>0</v>
      </c>
      <c r="L64" s="62"/>
      <c r="M64" s="100">
        <v>-9038.89</v>
      </c>
      <c r="N64" s="89">
        <v>-5.65</v>
      </c>
      <c r="O64" s="62"/>
      <c r="P64" s="63">
        <v>6566.11</v>
      </c>
      <c r="R64" s="90">
        <v>52327</v>
      </c>
      <c r="S64" s="91">
        <v>166.28</v>
      </c>
      <c r="T64" s="90">
        <v>265130.68997767661</v>
      </c>
      <c r="V64" s="150"/>
      <c r="W64" s="50">
        <f t="shared" si="5"/>
        <v>0</v>
      </c>
      <c r="X64" s="45" t="s">
        <v>2583</v>
      </c>
      <c r="Y64" s="45" t="s">
        <v>2406</v>
      </c>
      <c r="Z64" s="45">
        <v>12</v>
      </c>
      <c r="AA64" s="45">
        <v>89920</v>
      </c>
      <c r="AB64" s="45">
        <v>810200</v>
      </c>
      <c r="AC64" s="45">
        <v>340</v>
      </c>
      <c r="AD64" s="45">
        <v>81020</v>
      </c>
      <c r="AF64" s="88">
        <f t="shared" si="6"/>
        <v>-9038.89</v>
      </c>
      <c r="AG64" s="138">
        <f t="shared" si="7"/>
        <v>3.377717785480891E-2</v>
      </c>
      <c r="AI64" s="149">
        <f t="shared" si="8"/>
        <v>2.4650606225627748E-2</v>
      </c>
    </row>
    <row r="65" spans="1:35" x14ac:dyDescent="0.25">
      <c r="A65" s="93">
        <v>68</v>
      </c>
      <c r="B65" s="94" t="s">
        <v>2494</v>
      </c>
      <c r="C65" s="95">
        <v>434</v>
      </c>
      <c r="D65" s="95" t="s">
        <v>2475</v>
      </c>
      <c r="E65" s="96" t="s">
        <v>1013</v>
      </c>
      <c r="F65" s="102">
        <v>1000000</v>
      </c>
      <c r="G65" s="98">
        <v>872.17000000000007</v>
      </c>
      <c r="H65" s="103">
        <v>1357466.3344229907</v>
      </c>
      <c r="I65" s="62"/>
      <c r="J65" s="100">
        <v>0</v>
      </c>
      <c r="K65" s="87">
        <v>0</v>
      </c>
      <c r="L65" s="62"/>
      <c r="M65" s="100">
        <v>-45852.69</v>
      </c>
      <c r="N65" s="89">
        <v>-28.66</v>
      </c>
      <c r="O65" s="62"/>
      <c r="P65" s="63">
        <v>33308.75</v>
      </c>
      <c r="R65" s="90">
        <v>1000000</v>
      </c>
      <c r="S65" s="91">
        <v>843.5100000000001</v>
      </c>
      <c r="T65" s="90">
        <v>1344922.3944229907</v>
      </c>
      <c r="V65" s="150"/>
      <c r="W65" s="50">
        <f t="shared" si="5"/>
        <v>0</v>
      </c>
      <c r="X65" s="45" t="s">
        <v>2583</v>
      </c>
      <c r="Y65" s="45" t="s">
        <v>2584</v>
      </c>
      <c r="Z65" s="45">
        <v>12</v>
      </c>
      <c r="AA65" s="45">
        <v>89920</v>
      </c>
      <c r="AB65" s="45">
        <v>810200</v>
      </c>
      <c r="AC65" s="45">
        <v>434</v>
      </c>
      <c r="AD65" s="45">
        <v>81020</v>
      </c>
      <c r="AF65" s="88">
        <f t="shared" si="6"/>
        <v>-45852.69</v>
      </c>
      <c r="AG65" s="138">
        <f t="shared" si="7"/>
        <v>3.3778141554788761E-2</v>
      </c>
      <c r="AI65" s="149">
        <f t="shared" si="8"/>
        <v>2.4651338754083728E-2</v>
      </c>
    </row>
    <row r="66" spans="1:35" x14ac:dyDescent="0.25">
      <c r="A66" s="93"/>
      <c r="B66" s="94" t="s">
        <v>2451</v>
      </c>
      <c r="C66" s="95">
        <v>448</v>
      </c>
      <c r="D66" s="95" t="s">
        <v>2475</v>
      </c>
      <c r="E66" s="96" t="s">
        <v>1013</v>
      </c>
      <c r="F66" s="102">
        <v>50000</v>
      </c>
      <c r="G66" s="98">
        <v>56.080000000000005</v>
      </c>
      <c r="H66" s="103">
        <v>88327.5</v>
      </c>
      <c r="I66" s="62"/>
      <c r="J66" s="100">
        <v>0</v>
      </c>
      <c r="K66" s="87">
        <v>0</v>
      </c>
      <c r="L66" s="62"/>
      <c r="M66" s="100">
        <v>-2948.3</v>
      </c>
      <c r="N66" s="89">
        <v>-1.84</v>
      </c>
      <c r="O66" s="62"/>
      <c r="P66" s="63">
        <v>2141.84</v>
      </c>
      <c r="R66" s="90">
        <v>50000</v>
      </c>
      <c r="S66" s="91">
        <v>54.24</v>
      </c>
      <c r="T66" s="90">
        <v>87521.04</v>
      </c>
      <c r="V66" s="154"/>
      <c r="W66" s="50">
        <f t="shared" si="5"/>
        <v>0</v>
      </c>
      <c r="X66" s="45" t="s">
        <v>2583</v>
      </c>
      <c r="Y66" s="45" t="s">
        <v>2451</v>
      </c>
      <c r="Z66" s="152">
        <v>12</v>
      </c>
      <c r="AA66" s="152">
        <v>89920</v>
      </c>
      <c r="AB66" s="152">
        <v>810200</v>
      </c>
      <c r="AC66" s="152">
        <v>448</v>
      </c>
      <c r="AD66" s="152">
        <v>81020</v>
      </c>
      <c r="AF66" s="88">
        <f t="shared" si="6"/>
        <v>-2948.3</v>
      </c>
      <c r="AG66" s="138">
        <f t="shared" si="7"/>
        <v>3.3379185417904959E-2</v>
      </c>
      <c r="AI66" s="149">
        <f t="shared" si="8"/>
        <v>2.4360054396812169E-2</v>
      </c>
    </row>
    <row r="67" spans="1:35" x14ac:dyDescent="0.25">
      <c r="A67" s="93">
        <v>58</v>
      </c>
      <c r="B67" s="94" t="s">
        <v>2440</v>
      </c>
      <c r="C67" s="95">
        <v>467</v>
      </c>
      <c r="D67" s="95" t="s">
        <v>2475</v>
      </c>
      <c r="E67" s="96" t="s">
        <v>1013</v>
      </c>
      <c r="F67" s="102">
        <v>2000</v>
      </c>
      <c r="G67" s="98">
        <v>14.669999999999998</v>
      </c>
      <c r="H67" s="103">
        <v>22830.285475962224</v>
      </c>
      <c r="I67" s="62"/>
      <c r="J67" s="100">
        <v>0</v>
      </c>
      <c r="K67" s="87">
        <v>0</v>
      </c>
      <c r="L67" s="62"/>
      <c r="M67" s="100">
        <v>-771.25</v>
      </c>
      <c r="N67" s="89">
        <v>-0.48</v>
      </c>
      <c r="O67" s="62"/>
      <c r="P67" s="63">
        <v>560.3399999999998</v>
      </c>
      <c r="R67" s="90">
        <v>2000</v>
      </c>
      <c r="S67" s="91">
        <v>14.189999999999998</v>
      </c>
      <c r="T67" s="90">
        <v>22619.375475962224</v>
      </c>
      <c r="V67" s="150"/>
      <c r="W67" s="50">
        <f t="shared" si="5"/>
        <v>0</v>
      </c>
      <c r="X67" s="45" t="s">
        <v>2583</v>
      </c>
      <c r="Y67" s="45" t="s">
        <v>2440</v>
      </c>
      <c r="Z67" s="45">
        <v>12</v>
      </c>
      <c r="AA67" s="45">
        <v>89920</v>
      </c>
      <c r="AB67" s="45">
        <v>810200</v>
      </c>
      <c r="AC67" s="152">
        <v>467</v>
      </c>
      <c r="AD67" s="45">
        <v>81020</v>
      </c>
      <c r="AF67" s="88">
        <f t="shared" si="6"/>
        <v>-771.25</v>
      </c>
      <c r="AG67" s="138">
        <f t="shared" si="7"/>
        <v>3.378188156306855E-2</v>
      </c>
      <c r="AI67" s="149">
        <f t="shared" si="8"/>
        <v>2.4657609683500781E-2</v>
      </c>
    </row>
    <row r="68" spans="1:35" x14ac:dyDescent="0.25">
      <c r="A68" s="93"/>
      <c r="B68" s="94" t="s">
        <v>2450</v>
      </c>
      <c r="C68" s="95">
        <v>504</v>
      </c>
      <c r="D68" s="95" t="s">
        <v>2475</v>
      </c>
      <c r="E68" s="96"/>
      <c r="F68" s="102">
        <v>15048</v>
      </c>
      <c r="G68" s="98">
        <v>75.73</v>
      </c>
      <c r="H68" s="103">
        <v>119287.93</v>
      </c>
      <c r="I68" s="62"/>
      <c r="J68" s="100">
        <v>0</v>
      </c>
      <c r="K68" s="87">
        <v>0</v>
      </c>
      <c r="L68" s="62"/>
      <c r="M68" s="100">
        <v>-3981.36</v>
      </c>
      <c r="N68" s="89">
        <v>-2.4900000000000002</v>
      </c>
      <c r="O68" s="62"/>
      <c r="P68" s="63">
        <v>2892.1000000000004</v>
      </c>
      <c r="R68" s="90">
        <v>15048</v>
      </c>
      <c r="S68" s="91">
        <v>73.240000000000009</v>
      </c>
      <c r="T68" s="90">
        <v>118198.67</v>
      </c>
      <c r="V68" s="154"/>
      <c r="W68" s="50">
        <f t="shared" si="5"/>
        <v>0</v>
      </c>
      <c r="X68" s="45" t="s">
        <v>2583</v>
      </c>
      <c r="Y68" s="45" t="s">
        <v>2450</v>
      </c>
      <c r="Z68" s="152">
        <v>12</v>
      </c>
      <c r="AA68" s="152">
        <v>89920</v>
      </c>
      <c r="AB68" s="152">
        <v>810200</v>
      </c>
      <c r="AC68" s="152">
        <v>504</v>
      </c>
      <c r="AD68" s="152">
        <v>81020</v>
      </c>
      <c r="AF68" s="88">
        <f t="shared" si="6"/>
        <v>-3981.36</v>
      </c>
      <c r="AG68" s="138">
        <f t="shared" si="7"/>
        <v>3.3376050703537233E-2</v>
      </c>
      <c r="AI68" s="149">
        <f t="shared" si="8"/>
        <v>2.4355900501333554E-2</v>
      </c>
    </row>
    <row r="69" spans="1:35" x14ac:dyDescent="0.25">
      <c r="A69" s="93">
        <v>134</v>
      </c>
      <c r="B69" s="94" t="s">
        <v>2591</v>
      </c>
      <c r="C69" s="107">
        <v>525</v>
      </c>
      <c r="D69" s="107" t="s">
        <v>2560</v>
      </c>
      <c r="F69" s="103">
        <v>906292.26</v>
      </c>
      <c r="G69" s="98">
        <v>749.56999999999994</v>
      </c>
      <c r="H69" s="103">
        <v>1169928.5019803271</v>
      </c>
      <c r="I69" s="62"/>
      <c r="J69" s="100">
        <v>0</v>
      </c>
      <c r="K69" s="87">
        <v>0</v>
      </c>
      <c r="L69" s="62"/>
      <c r="M69" s="100">
        <v>-35870.629999999997</v>
      </c>
      <c r="N69" s="89">
        <v>-22.42</v>
      </c>
      <c r="O69" s="62"/>
      <c r="P69" s="63">
        <v>28717.160000000003</v>
      </c>
      <c r="R69" s="90">
        <v>906292.26</v>
      </c>
      <c r="S69" s="91">
        <v>727.15</v>
      </c>
      <c r="T69" s="90">
        <v>1162775.0319803271</v>
      </c>
      <c r="V69" s="150"/>
      <c r="W69" s="50">
        <f t="shared" si="5"/>
        <v>0</v>
      </c>
      <c r="X69" s="45" t="s">
        <v>2583</v>
      </c>
      <c r="Y69" s="45" t="s">
        <v>2591</v>
      </c>
      <c r="Z69" s="152">
        <v>12</v>
      </c>
      <c r="AA69" s="152">
        <v>89920</v>
      </c>
      <c r="AB69" s="152">
        <v>810200</v>
      </c>
      <c r="AC69" s="152">
        <v>525</v>
      </c>
      <c r="AD69" s="152">
        <v>81020</v>
      </c>
      <c r="AF69" s="88">
        <f t="shared" si="6"/>
        <v>-35870.629999999997</v>
      </c>
      <c r="AG69" s="138">
        <f t="shared" si="7"/>
        <v>3.0660531766926027E-2</v>
      </c>
      <c r="AI69" s="149">
        <f t="shared" si="8"/>
        <v>2.4621354220046698E-2</v>
      </c>
    </row>
    <row r="70" spans="1:35" x14ac:dyDescent="0.25">
      <c r="A70" s="93">
        <v>137</v>
      </c>
      <c r="B70" s="94" t="s">
        <v>2551</v>
      </c>
      <c r="C70" s="95">
        <v>526</v>
      </c>
      <c r="D70" s="95" t="s">
        <v>2475</v>
      </c>
      <c r="E70" s="96" t="s">
        <v>1013</v>
      </c>
      <c r="F70" s="102">
        <v>262500</v>
      </c>
      <c r="G70" s="98">
        <v>214.16000000000003</v>
      </c>
      <c r="H70" s="103">
        <v>334506.91183792544</v>
      </c>
      <c r="I70" s="62"/>
      <c r="J70" s="100">
        <v>108713.88</v>
      </c>
      <c r="K70" s="87">
        <v>68.930000000000007</v>
      </c>
      <c r="L70" s="62"/>
      <c r="M70" s="100">
        <v>-9932.64</v>
      </c>
      <c r="N70" s="89">
        <v>-6.21</v>
      </c>
      <c r="O70" s="62"/>
      <c r="P70" s="63">
        <v>10293.619999999999</v>
      </c>
      <c r="R70" s="90">
        <v>371213.88</v>
      </c>
      <c r="S70" s="91">
        <v>276.88000000000005</v>
      </c>
      <c r="T70" s="90">
        <v>443581.77183792542</v>
      </c>
      <c r="V70" s="150"/>
      <c r="W70" s="50">
        <f t="shared" si="5"/>
        <v>0</v>
      </c>
      <c r="X70" s="45" t="s">
        <v>2583</v>
      </c>
      <c r="Y70" s="45" t="s">
        <v>2551</v>
      </c>
      <c r="Z70" s="45">
        <v>12</v>
      </c>
      <c r="AA70" s="45">
        <v>89920</v>
      </c>
      <c r="AB70" s="45">
        <v>810200</v>
      </c>
      <c r="AC70" s="45">
        <v>526</v>
      </c>
      <c r="AD70" s="45">
        <v>81020</v>
      </c>
      <c r="AF70" s="88">
        <f t="shared" si="6"/>
        <v>-9932.64</v>
      </c>
      <c r="AG70" s="138">
        <f t="shared" si="7"/>
        <v>2.969337747141243E-2</v>
      </c>
      <c r="AI70" s="149">
        <f t="shared" si="8"/>
        <v>2.6458732059617737E-2</v>
      </c>
    </row>
    <row r="71" spans="1:35" x14ac:dyDescent="0.25">
      <c r="A71" s="93">
        <v>69</v>
      </c>
      <c r="B71" s="94" t="s">
        <v>2495</v>
      </c>
      <c r="C71" s="95">
        <v>528</v>
      </c>
      <c r="D71" s="95" t="s">
        <v>2475</v>
      </c>
      <c r="E71" s="96" t="s">
        <v>1013</v>
      </c>
      <c r="F71" s="102">
        <v>20500</v>
      </c>
      <c r="G71" s="98">
        <v>56.219999999999992</v>
      </c>
      <c r="H71" s="103">
        <v>87507.080068220705</v>
      </c>
      <c r="I71" s="62"/>
      <c r="J71" s="100">
        <v>0</v>
      </c>
      <c r="K71" s="87">
        <v>0</v>
      </c>
      <c r="L71" s="62"/>
      <c r="M71" s="100">
        <v>-2955.66</v>
      </c>
      <c r="N71" s="89">
        <v>-1.85</v>
      </c>
      <c r="O71" s="62"/>
      <c r="P71" s="63">
        <v>2146.9800000000005</v>
      </c>
      <c r="R71" s="90">
        <v>20500</v>
      </c>
      <c r="S71" s="91">
        <v>54.36999999999999</v>
      </c>
      <c r="T71" s="90">
        <v>86698.400068220697</v>
      </c>
      <c r="V71" s="150"/>
      <c r="W71" s="50">
        <f t="shared" ref="W71:W102" si="9">(H71+J71+M71+SUM(P71:P71)-T71)</f>
        <v>0</v>
      </c>
      <c r="X71" s="45" t="s">
        <v>2583</v>
      </c>
      <c r="Y71" s="45" t="s">
        <v>2585</v>
      </c>
      <c r="Z71" s="45">
        <v>12</v>
      </c>
      <c r="AA71" s="45">
        <v>89920</v>
      </c>
      <c r="AB71" s="45">
        <v>810200</v>
      </c>
      <c r="AC71" s="45">
        <v>528</v>
      </c>
      <c r="AD71" s="45">
        <v>81020</v>
      </c>
      <c r="AF71" s="88">
        <f t="shared" ref="AF71:AF102" si="10">+M71</f>
        <v>-2955.66</v>
      </c>
      <c r="AG71" s="138">
        <f t="shared" ref="AG71:AG102" si="11">-AF71/H71</f>
        <v>3.3776238422031236E-2</v>
      </c>
      <c r="AI71" s="149">
        <f t="shared" ref="AI71:AI102" si="12">P71/((H71+T71)/2)</f>
        <v>2.4648822738738647E-2</v>
      </c>
    </row>
    <row r="72" spans="1:35" x14ac:dyDescent="0.25">
      <c r="A72" s="93">
        <v>70</v>
      </c>
      <c r="B72" s="94" t="s">
        <v>2496</v>
      </c>
      <c r="C72" s="95">
        <v>700</v>
      </c>
      <c r="D72" s="95" t="s">
        <v>2475</v>
      </c>
      <c r="E72" s="96" t="s">
        <v>1013</v>
      </c>
      <c r="F72" s="102">
        <v>107613</v>
      </c>
      <c r="G72" s="98">
        <v>291.71000000000004</v>
      </c>
      <c r="H72" s="103">
        <v>454044.2350767965</v>
      </c>
      <c r="I72" s="62"/>
      <c r="J72" s="100">
        <v>0</v>
      </c>
      <c r="K72" s="87">
        <v>0</v>
      </c>
      <c r="L72" s="62"/>
      <c r="M72" s="100">
        <v>-15336.1</v>
      </c>
      <c r="N72" s="89">
        <v>-9.59</v>
      </c>
      <c r="O72" s="62"/>
      <c r="P72" s="63">
        <v>11140.419999999998</v>
      </c>
      <c r="R72" s="90">
        <v>107613</v>
      </c>
      <c r="S72" s="91">
        <v>282.12000000000006</v>
      </c>
      <c r="T72" s="90">
        <v>449848.5550767965</v>
      </c>
      <c r="V72" s="150"/>
      <c r="W72" s="50">
        <f t="shared" si="9"/>
        <v>0</v>
      </c>
      <c r="X72" s="45" t="s">
        <v>2583</v>
      </c>
      <c r="Y72" s="45" t="s">
        <v>2496</v>
      </c>
      <c r="Z72" s="45">
        <v>12</v>
      </c>
      <c r="AA72" s="45">
        <v>89920</v>
      </c>
      <c r="AB72" s="45">
        <v>810200</v>
      </c>
      <c r="AC72" s="45">
        <v>700</v>
      </c>
      <c r="AD72" s="45">
        <v>81020</v>
      </c>
      <c r="AF72" s="88">
        <f t="shared" si="10"/>
        <v>-15336.1</v>
      </c>
      <c r="AG72" s="138">
        <f t="shared" si="11"/>
        <v>3.3776664948528795E-2</v>
      </c>
      <c r="AI72" s="149">
        <f t="shared" si="12"/>
        <v>2.464987025310153E-2</v>
      </c>
    </row>
    <row r="73" spans="1:35" x14ac:dyDescent="0.25">
      <c r="A73" s="93">
        <v>71</v>
      </c>
      <c r="B73" s="94" t="s">
        <v>2416</v>
      </c>
      <c r="C73" s="95">
        <v>777</v>
      </c>
      <c r="D73" s="95" t="s">
        <v>2475</v>
      </c>
      <c r="E73" s="96" t="s">
        <v>1013</v>
      </c>
      <c r="F73" s="102">
        <v>25000</v>
      </c>
      <c r="G73" s="98">
        <v>123.86000000000001</v>
      </c>
      <c r="H73" s="103">
        <v>192779.0797445777</v>
      </c>
      <c r="I73" s="62"/>
      <c r="J73" s="100">
        <v>0</v>
      </c>
      <c r="K73" s="87">
        <v>0</v>
      </c>
      <c r="L73" s="62"/>
      <c r="M73" s="100">
        <v>-6511.7</v>
      </c>
      <c r="N73" s="89">
        <v>-4.07</v>
      </c>
      <c r="O73" s="62"/>
      <c r="P73" s="63">
        <v>4730.2900000000009</v>
      </c>
      <c r="R73" s="90">
        <v>25000</v>
      </c>
      <c r="S73" s="91">
        <v>119.79000000000002</v>
      </c>
      <c r="T73" s="90">
        <v>190997.6697445777</v>
      </c>
      <c r="V73" s="150"/>
      <c r="W73" s="50">
        <f t="shared" si="9"/>
        <v>0</v>
      </c>
      <c r="X73" s="45" t="s">
        <v>2583</v>
      </c>
      <c r="Y73" s="45" t="s">
        <v>2416</v>
      </c>
      <c r="Z73" s="45">
        <v>12</v>
      </c>
      <c r="AA73" s="45">
        <v>89920</v>
      </c>
      <c r="AB73" s="45">
        <v>810200</v>
      </c>
      <c r="AC73" s="45">
        <v>777</v>
      </c>
      <c r="AD73" s="45">
        <v>81020</v>
      </c>
      <c r="AF73" s="88">
        <f t="shared" si="10"/>
        <v>-6511.7</v>
      </c>
      <c r="AG73" s="138">
        <f t="shared" si="11"/>
        <v>3.3778042765987185E-2</v>
      </c>
      <c r="AI73" s="149">
        <f t="shared" si="12"/>
        <v>2.4651258870145118E-2</v>
      </c>
    </row>
    <row r="74" spans="1:35" x14ac:dyDescent="0.25">
      <c r="A74" s="93">
        <v>72</v>
      </c>
      <c r="B74" s="94" t="s">
        <v>2497</v>
      </c>
      <c r="C74" s="95">
        <v>778</v>
      </c>
      <c r="D74" s="95" t="s">
        <v>2475</v>
      </c>
      <c r="E74" s="96" t="s">
        <v>1013</v>
      </c>
      <c r="F74" s="102">
        <v>15000</v>
      </c>
      <c r="G74" s="98">
        <v>57.040000000000006</v>
      </c>
      <c r="H74" s="103">
        <v>88775.427165361398</v>
      </c>
      <c r="I74" s="62"/>
      <c r="J74" s="100">
        <v>0</v>
      </c>
      <c r="K74" s="87">
        <v>0</v>
      </c>
      <c r="L74" s="62"/>
      <c r="M74" s="100">
        <v>-2998.77</v>
      </c>
      <c r="N74" s="89">
        <v>-1.87</v>
      </c>
      <c r="O74" s="62"/>
      <c r="P74" s="63">
        <v>2178.5800000000004</v>
      </c>
      <c r="R74" s="90">
        <v>15000</v>
      </c>
      <c r="S74" s="91">
        <v>55.170000000000009</v>
      </c>
      <c r="T74" s="90">
        <v>87955.237165361395</v>
      </c>
      <c r="V74" s="150"/>
      <c r="W74" s="50">
        <f t="shared" si="9"/>
        <v>0</v>
      </c>
      <c r="X74" s="45" t="s">
        <v>2583</v>
      </c>
      <c r="Y74" s="45" t="s">
        <v>2497</v>
      </c>
      <c r="Z74" s="45">
        <v>12</v>
      </c>
      <c r="AA74" s="45">
        <v>89920</v>
      </c>
      <c r="AB74" s="45">
        <v>810200</v>
      </c>
      <c r="AC74" s="45">
        <v>778</v>
      </c>
      <c r="AD74" s="45">
        <v>81020</v>
      </c>
      <c r="AF74" s="88">
        <f t="shared" si="10"/>
        <v>-2998.77</v>
      </c>
      <c r="AG74" s="138">
        <f t="shared" si="11"/>
        <v>3.3779279872280549E-2</v>
      </c>
      <c r="AI74" s="149">
        <f t="shared" si="12"/>
        <v>2.4654238790424519E-2</v>
      </c>
    </row>
    <row r="75" spans="1:35" x14ac:dyDescent="0.25">
      <c r="A75" s="93">
        <v>94</v>
      </c>
      <c r="B75" s="94" t="s">
        <v>2509</v>
      </c>
      <c r="C75" s="95">
        <v>820</v>
      </c>
      <c r="D75" s="95" t="s">
        <v>2475</v>
      </c>
      <c r="E75" s="96" t="s">
        <v>1013</v>
      </c>
      <c r="F75" s="102">
        <v>250000</v>
      </c>
      <c r="G75" s="98">
        <v>203.82</v>
      </c>
      <c r="H75" s="103">
        <v>317223.30807714479</v>
      </c>
      <c r="I75" s="62"/>
      <c r="J75" s="100">
        <v>0</v>
      </c>
      <c r="K75" s="87">
        <v>0</v>
      </c>
      <c r="L75" s="62"/>
      <c r="M75" s="100">
        <v>-10715.45</v>
      </c>
      <c r="N75" s="89">
        <v>-6.7</v>
      </c>
      <c r="O75" s="62"/>
      <c r="P75" s="63">
        <v>7783.9400000000005</v>
      </c>
      <c r="R75" s="90">
        <v>250000</v>
      </c>
      <c r="S75" s="91">
        <v>197.12</v>
      </c>
      <c r="T75" s="90">
        <v>314291.79807714478</v>
      </c>
      <c r="V75" s="150"/>
      <c r="W75" s="50">
        <f t="shared" si="9"/>
        <v>0</v>
      </c>
      <c r="X75" s="45" t="s">
        <v>2589</v>
      </c>
      <c r="Y75" s="45" t="s">
        <v>2590</v>
      </c>
      <c r="Z75" s="45">
        <v>22</v>
      </c>
      <c r="AA75" s="45">
        <v>89920</v>
      </c>
      <c r="AB75" s="45">
        <v>601140</v>
      </c>
      <c r="AC75" s="45">
        <v>820</v>
      </c>
      <c r="AD75" s="45">
        <v>60114</v>
      </c>
      <c r="AF75" s="88">
        <f t="shared" si="10"/>
        <v>-10715.45</v>
      </c>
      <c r="AG75" s="138">
        <f t="shared" si="11"/>
        <v>3.3778886125839583E-2</v>
      </c>
      <c r="AI75" s="149">
        <f t="shared" si="12"/>
        <v>2.4651635168005802E-2</v>
      </c>
    </row>
    <row r="76" spans="1:35" x14ac:dyDescent="0.25">
      <c r="A76" s="93"/>
      <c r="B76" s="94" t="s">
        <v>2552</v>
      </c>
      <c r="C76" s="95">
        <v>834</v>
      </c>
      <c r="D76" s="95" t="s">
        <v>2475</v>
      </c>
      <c r="E76" s="96" t="s">
        <v>1013</v>
      </c>
      <c r="F76" s="102">
        <v>987170.34</v>
      </c>
      <c r="G76" s="98">
        <v>800.46999999999991</v>
      </c>
      <c r="H76" s="103">
        <v>1253029.3716277012</v>
      </c>
      <c r="I76" s="62"/>
      <c r="J76" s="100">
        <v>0</v>
      </c>
      <c r="K76" s="87">
        <v>0</v>
      </c>
      <c r="L76" s="62"/>
      <c r="M76" s="100">
        <v>-42083.19</v>
      </c>
      <c r="N76" s="89">
        <v>-26.3</v>
      </c>
      <c r="O76" s="62"/>
      <c r="P76" s="63">
        <v>30570.66</v>
      </c>
      <c r="R76" s="90">
        <v>987170.34</v>
      </c>
      <c r="S76" s="91">
        <v>774.17</v>
      </c>
      <c r="T76" s="90">
        <v>1241516.8416277012</v>
      </c>
      <c r="V76" s="154"/>
      <c r="W76" s="50">
        <f t="shared" si="9"/>
        <v>0</v>
      </c>
      <c r="X76" s="45" t="s">
        <v>2583</v>
      </c>
      <c r="Y76" s="45" t="s">
        <v>2552</v>
      </c>
      <c r="Z76" s="152">
        <v>22</v>
      </c>
      <c r="AA76" s="152">
        <v>89920</v>
      </c>
      <c r="AB76" s="152">
        <v>810200</v>
      </c>
      <c r="AC76" s="155">
        <v>834</v>
      </c>
      <c r="AD76" s="152">
        <v>81020</v>
      </c>
      <c r="AF76" s="88">
        <f t="shared" si="10"/>
        <v>-42083.19</v>
      </c>
      <c r="AG76" s="138">
        <f t="shared" si="11"/>
        <v>3.3585158459081769E-2</v>
      </c>
      <c r="AI76" s="149">
        <f t="shared" si="12"/>
        <v>2.4509996918521744E-2</v>
      </c>
    </row>
    <row r="77" spans="1:35" x14ac:dyDescent="0.25">
      <c r="A77" s="93"/>
      <c r="B77" s="94" t="s">
        <v>2449</v>
      </c>
      <c r="C77" s="95">
        <v>843</v>
      </c>
      <c r="D77" s="95" t="s">
        <v>2475</v>
      </c>
      <c r="E77" s="96" t="s">
        <v>1013</v>
      </c>
      <c r="F77" s="102">
        <v>25302</v>
      </c>
      <c r="G77" s="98">
        <v>19.5</v>
      </c>
      <c r="H77" s="103">
        <v>30500.378478889368</v>
      </c>
      <c r="I77" s="62"/>
      <c r="J77" s="100">
        <v>0</v>
      </c>
      <c r="K77" s="87">
        <v>0</v>
      </c>
      <c r="L77" s="62"/>
      <c r="M77" s="100">
        <v>-1025.18</v>
      </c>
      <c r="N77" s="89">
        <v>-0.64</v>
      </c>
      <c r="O77" s="62"/>
      <c r="P77" s="63">
        <v>744.74</v>
      </c>
      <c r="R77" s="90">
        <v>25302</v>
      </c>
      <c r="S77" s="91">
        <v>18.86</v>
      </c>
      <c r="T77" s="90">
        <v>30219.938478889369</v>
      </c>
      <c r="V77" s="154"/>
      <c r="W77" s="50">
        <f t="shared" si="9"/>
        <v>0</v>
      </c>
      <c r="X77" s="45" t="s">
        <v>2583</v>
      </c>
      <c r="Y77" s="45" t="s">
        <v>2449</v>
      </c>
      <c r="Z77" s="152">
        <v>22</v>
      </c>
      <c r="AA77" s="152">
        <v>89920</v>
      </c>
      <c r="AB77" s="152">
        <v>810200</v>
      </c>
      <c r="AC77" s="152">
        <v>843</v>
      </c>
      <c r="AD77" s="152">
        <v>81020</v>
      </c>
      <c r="AF77" s="88">
        <f t="shared" si="10"/>
        <v>-1025.18</v>
      </c>
      <c r="AG77" s="138">
        <f t="shared" si="11"/>
        <v>3.3612041919728032E-2</v>
      </c>
      <c r="AI77" s="149">
        <f t="shared" si="12"/>
        <v>2.4530174983040602E-2</v>
      </c>
    </row>
    <row r="78" spans="1:35" x14ac:dyDescent="0.25">
      <c r="A78" s="93"/>
      <c r="B78" s="94" t="s">
        <v>2553</v>
      </c>
      <c r="C78" s="95">
        <v>846</v>
      </c>
      <c r="D78" s="95" t="s">
        <v>2475</v>
      </c>
      <c r="E78" s="96" t="s">
        <v>1013</v>
      </c>
      <c r="F78" s="102">
        <v>999929.46</v>
      </c>
      <c r="G78" s="98">
        <v>721.26</v>
      </c>
      <c r="H78" s="103">
        <v>1130026.3999999999</v>
      </c>
      <c r="I78" s="62"/>
      <c r="J78" s="100">
        <v>0</v>
      </c>
      <c r="K78" s="87">
        <v>0</v>
      </c>
      <c r="L78" s="62"/>
      <c r="M78" s="100">
        <v>-40000</v>
      </c>
      <c r="N78" s="89">
        <v>-25</v>
      </c>
      <c r="O78" s="62"/>
      <c r="P78" s="63">
        <v>27492.200000000008</v>
      </c>
      <c r="R78" s="90">
        <v>999929.46</v>
      </c>
      <c r="S78" s="91">
        <v>696.26</v>
      </c>
      <c r="T78" s="90">
        <v>1117518.5999999999</v>
      </c>
      <c r="V78" s="154"/>
      <c r="W78" s="50">
        <f t="shared" si="9"/>
        <v>0</v>
      </c>
      <c r="X78" s="45" t="s">
        <v>2583</v>
      </c>
      <c r="Y78" s="45" t="s">
        <v>2553</v>
      </c>
      <c r="Z78" s="152">
        <v>22</v>
      </c>
      <c r="AA78" s="152">
        <v>89920</v>
      </c>
      <c r="AB78" s="152">
        <v>810200</v>
      </c>
      <c r="AC78" s="152">
        <v>846</v>
      </c>
      <c r="AD78" s="152">
        <v>81020</v>
      </c>
      <c r="AF78" s="88">
        <f t="shared" si="10"/>
        <v>-40000</v>
      </c>
      <c r="AG78" s="138">
        <f t="shared" si="11"/>
        <v>3.5397403104918616E-2</v>
      </c>
      <c r="AI78" s="149">
        <f t="shared" si="12"/>
        <v>2.4464204276221396E-2</v>
      </c>
    </row>
    <row r="79" spans="1:35" x14ac:dyDescent="0.25">
      <c r="A79" s="93">
        <v>44</v>
      </c>
      <c r="B79" s="94" t="s">
        <v>2430</v>
      </c>
      <c r="C79" s="95">
        <v>981</v>
      </c>
      <c r="D79" s="95" t="s">
        <v>2475</v>
      </c>
      <c r="E79" s="96" t="s">
        <v>1013</v>
      </c>
      <c r="F79" s="102">
        <v>5152</v>
      </c>
      <c r="G79" s="98">
        <v>39.110000000000007</v>
      </c>
      <c r="H79" s="103">
        <v>60875.914141082001</v>
      </c>
      <c r="I79" s="62"/>
      <c r="J79" s="100">
        <v>0</v>
      </c>
      <c r="K79" s="87">
        <v>0</v>
      </c>
      <c r="L79" s="62"/>
      <c r="M79" s="100">
        <v>-2056.13</v>
      </c>
      <c r="N79" s="89">
        <v>-1.29</v>
      </c>
      <c r="O79" s="62"/>
      <c r="P79" s="63">
        <v>1493.4499999999998</v>
      </c>
      <c r="R79" s="90">
        <v>5152</v>
      </c>
      <c r="S79" s="91">
        <v>37.820000000000007</v>
      </c>
      <c r="T79" s="90">
        <v>60313.234141082001</v>
      </c>
      <c r="V79" s="150"/>
      <c r="W79" s="50">
        <f t="shared" si="9"/>
        <v>0</v>
      </c>
      <c r="X79" s="45" t="s">
        <v>2583</v>
      </c>
      <c r="Y79" s="45" t="s">
        <v>2430</v>
      </c>
      <c r="Z79" s="45">
        <v>12</v>
      </c>
      <c r="AA79" s="45">
        <v>89920</v>
      </c>
      <c r="AB79" s="45">
        <v>810200</v>
      </c>
      <c r="AC79" s="45">
        <v>981</v>
      </c>
      <c r="AD79" s="45">
        <v>81020</v>
      </c>
      <c r="AF79" s="88">
        <f t="shared" si="10"/>
        <v>-2056.13</v>
      </c>
      <c r="AG79" s="138">
        <f t="shared" si="11"/>
        <v>3.3775755633580283E-2</v>
      </c>
      <c r="AI79" s="149">
        <f t="shared" si="12"/>
        <v>2.4646596187355135E-2</v>
      </c>
    </row>
    <row r="80" spans="1:35" x14ac:dyDescent="0.25">
      <c r="A80" s="93">
        <v>56</v>
      </c>
      <c r="B80" s="94" t="s">
        <v>2441</v>
      </c>
      <c r="C80" s="95">
        <v>981</v>
      </c>
      <c r="D80" s="95" t="s">
        <v>2475</v>
      </c>
      <c r="E80" s="96" t="s">
        <v>1013</v>
      </c>
      <c r="F80" s="102">
        <v>1175</v>
      </c>
      <c r="G80" s="98">
        <v>8.9700000000000006</v>
      </c>
      <c r="H80" s="103">
        <v>13951.056932262481</v>
      </c>
      <c r="I80" s="62"/>
      <c r="J80" s="100">
        <v>0</v>
      </c>
      <c r="K80" s="87">
        <v>0</v>
      </c>
      <c r="L80" s="62"/>
      <c r="M80" s="100">
        <v>-471.58</v>
      </c>
      <c r="N80" s="89">
        <v>-0.28999999999999998</v>
      </c>
      <c r="O80" s="62"/>
      <c r="P80" s="63">
        <v>342.77</v>
      </c>
      <c r="R80" s="90">
        <v>1175</v>
      </c>
      <c r="S80" s="91">
        <v>8.6800000000000015</v>
      </c>
      <c r="T80" s="90">
        <v>13822.246932262482</v>
      </c>
      <c r="V80" s="150"/>
      <c r="W80" s="50">
        <f t="shared" si="9"/>
        <v>0</v>
      </c>
      <c r="X80" s="45" t="s">
        <v>2583</v>
      </c>
      <c r="Y80" s="45" t="s">
        <v>2441</v>
      </c>
      <c r="Z80" s="45">
        <v>12</v>
      </c>
      <c r="AA80" s="45">
        <v>89920</v>
      </c>
      <c r="AB80" s="45">
        <v>810200</v>
      </c>
      <c r="AC80" s="45">
        <v>981</v>
      </c>
      <c r="AD80" s="45">
        <v>81020</v>
      </c>
      <c r="AF80" s="88">
        <f t="shared" si="10"/>
        <v>-471.58</v>
      </c>
      <c r="AG80" s="138">
        <f t="shared" si="11"/>
        <v>3.3802456852530569E-2</v>
      </c>
      <c r="AI80" s="149">
        <f t="shared" si="12"/>
        <v>2.4683415532555531E-2</v>
      </c>
    </row>
    <row r="81" spans="1:35" x14ac:dyDescent="0.25">
      <c r="A81" s="93">
        <v>66</v>
      </c>
      <c r="B81" s="94" t="s">
        <v>2447</v>
      </c>
      <c r="C81" s="95">
        <v>981</v>
      </c>
      <c r="D81" s="95" t="s">
        <v>2475</v>
      </c>
      <c r="E81" s="96" t="s">
        <v>1013</v>
      </c>
      <c r="F81" s="102">
        <v>500</v>
      </c>
      <c r="G81" s="98">
        <v>4.0799999999999992</v>
      </c>
      <c r="H81" s="103">
        <v>6348.0160299095369</v>
      </c>
      <c r="I81" s="62"/>
      <c r="J81" s="100">
        <v>0</v>
      </c>
      <c r="K81" s="87">
        <v>0</v>
      </c>
      <c r="L81" s="62"/>
      <c r="M81" s="100">
        <v>-214.5</v>
      </c>
      <c r="N81" s="89">
        <v>-0.13</v>
      </c>
      <c r="O81" s="62"/>
      <c r="P81" s="63">
        <v>155.99</v>
      </c>
      <c r="R81" s="90">
        <v>500</v>
      </c>
      <c r="S81" s="91">
        <v>3.9499999999999993</v>
      </c>
      <c r="T81" s="90">
        <v>6289.5060299095367</v>
      </c>
      <c r="V81" s="150"/>
      <c r="W81" s="50">
        <f t="shared" si="9"/>
        <v>0</v>
      </c>
      <c r="X81" s="45" t="s">
        <v>2583</v>
      </c>
      <c r="Y81" s="45" t="s">
        <v>2447</v>
      </c>
      <c r="Z81" s="45">
        <v>12</v>
      </c>
      <c r="AA81" s="45">
        <v>89920</v>
      </c>
      <c r="AB81" s="45">
        <v>810200</v>
      </c>
      <c r="AC81" s="45">
        <v>981</v>
      </c>
      <c r="AD81" s="45">
        <v>81020</v>
      </c>
      <c r="AF81" s="88">
        <f t="shared" si="10"/>
        <v>-214.5</v>
      </c>
      <c r="AG81" s="138">
        <f t="shared" si="11"/>
        <v>3.3790084805922702E-2</v>
      </c>
      <c r="AI81" s="149">
        <f t="shared" si="12"/>
        <v>2.4686801615321295E-2</v>
      </c>
    </row>
    <row r="82" spans="1:35" x14ac:dyDescent="0.25">
      <c r="A82" s="93">
        <v>60</v>
      </c>
      <c r="B82" s="94" t="s">
        <v>2429</v>
      </c>
      <c r="C82" s="95">
        <v>4610</v>
      </c>
      <c r="D82" s="95" t="s">
        <v>2475</v>
      </c>
      <c r="E82" s="96" t="s">
        <v>1013</v>
      </c>
      <c r="F82" s="102">
        <v>5925</v>
      </c>
      <c r="G82" s="98">
        <v>44.01</v>
      </c>
      <c r="H82" s="103">
        <v>68492.217268132241</v>
      </c>
      <c r="I82" s="62"/>
      <c r="J82" s="100">
        <v>0</v>
      </c>
      <c r="K82" s="87">
        <v>0</v>
      </c>
      <c r="L82" s="62"/>
      <c r="M82" s="100">
        <v>-2313.7399999999998</v>
      </c>
      <c r="N82" s="89">
        <v>-1.45</v>
      </c>
      <c r="O82" s="62"/>
      <c r="P82" s="63">
        <v>1680.62</v>
      </c>
      <c r="R82" s="90">
        <v>5925</v>
      </c>
      <c r="S82" s="91">
        <v>42.559999999999995</v>
      </c>
      <c r="T82" s="90">
        <v>67859.097268132231</v>
      </c>
      <c r="V82" s="150"/>
      <c r="W82" s="50">
        <f t="shared" si="9"/>
        <v>0</v>
      </c>
      <c r="X82" s="45" t="s">
        <v>2583</v>
      </c>
      <c r="Y82" s="45" t="s">
        <v>2429</v>
      </c>
      <c r="Z82" s="45">
        <v>12</v>
      </c>
      <c r="AA82" s="45">
        <v>89920</v>
      </c>
      <c r="AB82" s="45">
        <v>810200</v>
      </c>
      <c r="AC82" s="153">
        <v>4610</v>
      </c>
      <c r="AD82" s="45">
        <v>81020</v>
      </c>
      <c r="AF82" s="88">
        <f t="shared" si="10"/>
        <v>-2313.7399999999998</v>
      </c>
      <c r="AG82" s="138">
        <f t="shared" si="11"/>
        <v>3.3781064364469433E-2</v>
      </c>
      <c r="AI82" s="149">
        <f t="shared" si="12"/>
        <v>2.465132082834473E-2</v>
      </c>
    </row>
    <row r="83" spans="1:35" x14ac:dyDescent="0.25">
      <c r="A83" s="93">
        <v>75</v>
      </c>
      <c r="B83" s="94" t="s">
        <v>677</v>
      </c>
      <c r="C83" s="95">
        <v>4654</v>
      </c>
      <c r="D83" s="95" t="s">
        <v>2475</v>
      </c>
      <c r="E83" s="96" t="s">
        <v>2499</v>
      </c>
      <c r="F83" s="102">
        <v>66608</v>
      </c>
      <c r="G83" s="98">
        <v>44.91</v>
      </c>
      <c r="H83" s="103">
        <v>69910.968540903501</v>
      </c>
      <c r="I83" s="62"/>
      <c r="J83" s="100">
        <v>0</v>
      </c>
      <c r="K83" s="87">
        <v>0</v>
      </c>
      <c r="L83" s="62"/>
      <c r="M83" s="100">
        <v>-2361.06</v>
      </c>
      <c r="N83" s="89">
        <v>-1.48</v>
      </c>
      <c r="O83" s="62"/>
      <c r="P83" s="63">
        <v>1714.9700000000003</v>
      </c>
      <c r="R83" s="90">
        <v>66608</v>
      </c>
      <c r="S83" s="91">
        <v>43.43</v>
      </c>
      <c r="T83" s="90">
        <v>69264.878540903504</v>
      </c>
      <c r="V83" s="150"/>
      <c r="W83" s="50">
        <f t="shared" si="9"/>
        <v>0</v>
      </c>
      <c r="X83" s="45" t="s">
        <v>2587</v>
      </c>
      <c r="Y83" s="45" t="s">
        <v>677</v>
      </c>
      <c r="Z83" s="45">
        <v>12</v>
      </c>
      <c r="AA83" s="45">
        <v>89920</v>
      </c>
      <c r="AB83" s="45">
        <v>810200</v>
      </c>
      <c r="AC83" s="45">
        <v>4654</v>
      </c>
      <c r="AD83" s="45">
        <v>81020</v>
      </c>
      <c r="AF83" s="88">
        <f t="shared" si="10"/>
        <v>-2361.06</v>
      </c>
      <c r="AG83" s="138">
        <f t="shared" si="11"/>
        <v>3.3772382921838526E-2</v>
      </c>
      <c r="AI83" s="149">
        <f t="shared" si="12"/>
        <v>2.4644649714141102E-2</v>
      </c>
    </row>
    <row r="84" spans="1:35" x14ac:dyDescent="0.25">
      <c r="A84" s="93">
        <v>76</v>
      </c>
      <c r="B84" s="94" t="s">
        <v>2500</v>
      </c>
      <c r="C84" s="95">
        <v>4655</v>
      </c>
      <c r="D84" s="95" t="s">
        <v>2475</v>
      </c>
      <c r="E84" s="96" t="s">
        <v>2499</v>
      </c>
      <c r="F84" s="102">
        <v>26764.47</v>
      </c>
      <c r="G84" s="98">
        <v>104.82</v>
      </c>
      <c r="H84" s="103">
        <v>163137.1823508318</v>
      </c>
      <c r="I84" s="62"/>
      <c r="J84" s="100">
        <v>0</v>
      </c>
      <c r="K84" s="87">
        <v>0</v>
      </c>
      <c r="L84" s="62"/>
      <c r="M84" s="100">
        <v>-5510.71</v>
      </c>
      <c r="N84" s="89">
        <v>-3.44</v>
      </c>
      <c r="O84" s="62"/>
      <c r="P84" s="63">
        <v>4003.3300000000004</v>
      </c>
      <c r="R84" s="90">
        <v>26764.47</v>
      </c>
      <c r="S84" s="91">
        <v>101.38</v>
      </c>
      <c r="T84" s="90">
        <v>161629.8023508318</v>
      </c>
      <c r="V84" s="150"/>
      <c r="W84" s="50">
        <f t="shared" si="9"/>
        <v>0</v>
      </c>
      <c r="X84" s="45" t="s">
        <v>2587</v>
      </c>
      <c r="Y84" s="45" t="s">
        <v>2500</v>
      </c>
      <c r="Z84" s="45">
        <v>12</v>
      </c>
      <c r="AA84" s="45">
        <v>89920</v>
      </c>
      <c r="AB84" s="45">
        <v>810200</v>
      </c>
      <c r="AC84" s="45">
        <v>4655</v>
      </c>
      <c r="AD84" s="45">
        <v>81020</v>
      </c>
      <c r="AF84" s="88">
        <f t="shared" si="10"/>
        <v>-5510.71</v>
      </c>
      <c r="AG84" s="138">
        <f t="shared" si="11"/>
        <v>3.3779607570694946E-2</v>
      </c>
      <c r="AI84" s="149">
        <f t="shared" si="12"/>
        <v>2.4653552784483473E-2</v>
      </c>
    </row>
    <row r="85" spans="1:35" x14ac:dyDescent="0.25">
      <c r="A85" s="93">
        <v>77</v>
      </c>
      <c r="B85" s="94" t="s">
        <v>679</v>
      </c>
      <c r="C85" s="95">
        <v>4656</v>
      </c>
      <c r="D85" s="95" t="s">
        <v>2475</v>
      </c>
      <c r="E85" s="96" t="s">
        <v>2499</v>
      </c>
      <c r="F85" s="102">
        <v>10163.549999999999</v>
      </c>
      <c r="G85" s="98">
        <v>59.910000000000011</v>
      </c>
      <c r="H85" s="103">
        <v>93226.253809928283</v>
      </c>
      <c r="I85" s="62"/>
      <c r="J85" s="100">
        <v>0</v>
      </c>
      <c r="K85" s="87">
        <v>0</v>
      </c>
      <c r="L85" s="62"/>
      <c r="M85" s="100">
        <v>-3149.65</v>
      </c>
      <c r="N85" s="89">
        <v>-1.97</v>
      </c>
      <c r="O85" s="62"/>
      <c r="P85" s="63">
        <v>2287.9499999999994</v>
      </c>
      <c r="R85" s="90">
        <v>10163.549999999999</v>
      </c>
      <c r="S85" s="91">
        <v>57.940000000000012</v>
      </c>
      <c r="T85" s="90">
        <v>92364.553809928286</v>
      </c>
      <c r="V85" s="150"/>
      <c r="W85" s="50">
        <f t="shared" si="9"/>
        <v>0</v>
      </c>
      <c r="X85" s="45" t="s">
        <v>2587</v>
      </c>
      <c r="Y85" s="45" t="s">
        <v>679</v>
      </c>
      <c r="Z85" s="45">
        <v>12</v>
      </c>
      <c r="AA85" s="45">
        <v>89920</v>
      </c>
      <c r="AB85" s="45">
        <v>810200</v>
      </c>
      <c r="AC85" s="45">
        <v>4656</v>
      </c>
      <c r="AD85" s="45">
        <v>81020</v>
      </c>
      <c r="AF85" s="88">
        <f t="shared" si="10"/>
        <v>-3149.65</v>
      </c>
      <c r="AG85" s="138">
        <f t="shared" si="11"/>
        <v>3.3785010887829682E-2</v>
      </c>
      <c r="AI85" s="149">
        <f t="shared" si="12"/>
        <v>2.4655854773652154E-2</v>
      </c>
    </row>
    <row r="86" spans="1:35" x14ac:dyDescent="0.25">
      <c r="A86" s="93">
        <v>78</v>
      </c>
      <c r="B86" s="94" t="s">
        <v>2501</v>
      </c>
      <c r="C86" s="95">
        <v>4657</v>
      </c>
      <c r="D86" s="95" t="s">
        <v>2475</v>
      </c>
      <c r="E86" s="96" t="s">
        <v>2499</v>
      </c>
      <c r="F86" s="102">
        <v>55899.55</v>
      </c>
      <c r="G86" s="98">
        <v>179.69</v>
      </c>
      <c r="H86" s="103">
        <v>279667.05890904809</v>
      </c>
      <c r="I86" s="62"/>
      <c r="J86" s="100">
        <v>0</v>
      </c>
      <c r="K86" s="87">
        <v>0</v>
      </c>
      <c r="L86" s="62"/>
      <c r="M86" s="100">
        <v>-9446.86</v>
      </c>
      <c r="N86" s="89">
        <v>-5.9</v>
      </c>
      <c r="O86" s="62"/>
      <c r="P86" s="63">
        <v>6862.69</v>
      </c>
      <c r="R86" s="90">
        <v>55899.55</v>
      </c>
      <c r="S86" s="91">
        <v>173.79</v>
      </c>
      <c r="T86" s="90">
        <v>277082.88890904811</v>
      </c>
      <c r="V86" s="150"/>
      <c r="W86" s="50">
        <f t="shared" si="9"/>
        <v>0</v>
      </c>
      <c r="X86" s="45" t="s">
        <v>2587</v>
      </c>
      <c r="Y86" s="45" t="s">
        <v>2501</v>
      </c>
      <c r="Z86" s="45">
        <v>12</v>
      </c>
      <c r="AA86" s="45">
        <v>89920</v>
      </c>
      <c r="AB86" s="45">
        <v>810200</v>
      </c>
      <c r="AC86" s="45">
        <v>4657</v>
      </c>
      <c r="AD86" s="45">
        <v>81020</v>
      </c>
      <c r="AF86" s="88">
        <f t="shared" si="10"/>
        <v>-9446.86</v>
      </c>
      <c r="AG86" s="138">
        <f t="shared" si="11"/>
        <v>3.3778951431931999E-2</v>
      </c>
      <c r="AI86" s="149">
        <f t="shared" si="12"/>
        <v>2.4652683047012004E-2</v>
      </c>
    </row>
    <row r="87" spans="1:35" ht="15" customHeight="1" x14ac:dyDescent="0.25">
      <c r="A87" s="93">
        <v>74</v>
      </c>
      <c r="B87" s="94" t="s">
        <v>675</v>
      </c>
      <c r="C87" s="110">
        <v>4651</v>
      </c>
      <c r="D87" s="110" t="s">
        <v>2475</v>
      </c>
      <c r="F87" s="103">
        <v>0</v>
      </c>
      <c r="G87" s="98">
        <v>354.31000000000006</v>
      </c>
      <c r="H87" s="103">
        <v>548612.43356999871</v>
      </c>
      <c r="I87" s="62"/>
      <c r="J87" s="100">
        <v>-544642.99</v>
      </c>
      <c r="K87" s="87">
        <v>0</v>
      </c>
      <c r="L87" s="62"/>
      <c r="M87" s="100">
        <v>-18627.18</v>
      </c>
      <c r="N87" s="89">
        <v>-11.64</v>
      </c>
      <c r="O87" s="62"/>
      <c r="P87" s="63">
        <v>14657.739999999998</v>
      </c>
      <c r="R87" s="111"/>
      <c r="S87" s="112"/>
      <c r="T87" s="90">
        <v>3.5699987201951444E-3</v>
      </c>
      <c r="V87" s="150"/>
      <c r="W87" s="50">
        <f t="shared" si="9"/>
        <v>0</v>
      </c>
      <c r="X87" s="45" t="s">
        <v>2587</v>
      </c>
      <c r="Y87" s="45" t="s">
        <v>675</v>
      </c>
      <c r="Z87" s="45">
        <v>12</v>
      </c>
      <c r="AA87" s="45">
        <v>89920</v>
      </c>
      <c r="AB87" s="45">
        <v>810200</v>
      </c>
      <c r="AC87" s="45">
        <v>4651</v>
      </c>
      <c r="AD87" s="45">
        <v>81020</v>
      </c>
      <c r="AF87" s="88">
        <f t="shared" si="10"/>
        <v>-18627.18</v>
      </c>
      <c r="AG87" s="138">
        <f t="shared" si="11"/>
        <v>3.3953258913194714E-2</v>
      </c>
      <c r="AI87" s="149">
        <f t="shared" si="12"/>
        <v>5.3435682488035055E-2</v>
      </c>
    </row>
    <row r="88" spans="1:35" x14ac:dyDescent="0.25">
      <c r="A88" s="93">
        <v>79</v>
      </c>
      <c r="B88" s="94" t="s">
        <v>2502</v>
      </c>
      <c r="C88" s="95">
        <v>4658</v>
      </c>
      <c r="D88" s="95" t="s">
        <v>2475</v>
      </c>
      <c r="E88" s="96" t="s">
        <v>2499</v>
      </c>
      <c r="F88" s="102">
        <v>50817.77</v>
      </c>
      <c r="G88" s="98">
        <v>89.839999999999989</v>
      </c>
      <c r="H88" s="103">
        <v>139827.37876229818</v>
      </c>
      <c r="I88" s="62"/>
      <c r="J88" s="100">
        <v>0</v>
      </c>
      <c r="K88" s="87">
        <v>0</v>
      </c>
      <c r="L88" s="62"/>
      <c r="M88" s="100">
        <v>-4723.17</v>
      </c>
      <c r="N88" s="89">
        <v>-2.95</v>
      </c>
      <c r="O88" s="62"/>
      <c r="P88" s="63">
        <v>3431.1599999999994</v>
      </c>
      <c r="R88" s="90">
        <v>50817.77</v>
      </c>
      <c r="S88" s="91">
        <v>86.889999999999986</v>
      </c>
      <c r="T88" s="90">
        <v>138535.36876229817</v>
      </c>
      <c r="V88" s="150"/>
      <c r="W88" s="50">
        <f t="shared" si="9"/>
        <v>0</v>
      </c>
      <c r="X88" s="45" t="s">
        <v>2587</v>
      </c>
      <c r="Y88" s="45" t="s">
        <v>2502</v>
      </c>
      <c r="Z88" s="45">
        <v>12</v>
      </c>
      <c r="AA88" s="45">
        <v>89920</v>
      </c>
      <c r="AB88" s="45">
        <v>810200</v>
      </c>
      <c r="AC88" s="45">
        <v>4658</v>
      </c>
      <c r="AD88" s="45">
        <v>81020</v>
      </c>
      <c r="AF88" s="88">
        <f t="shared" si="10"/>
        <v>-4723.17</v>
      </c>
      <c r="AG88" s="138">
        <f t="shared" si="11"/>
        <v>3.3778577856552895E-2</v>
      </c>
      <c r="AI88" s="149">
        <f t="shared" si="12"/>
        <v>2.465243665334076E-2</v>
      </c>
    </row>
    <row r="89" spans="1:35" x14ac:dyDescent="0.25">
      <c r="A89" s="93">
        <v>80</v>
      </c>
      <c r="B89" s="94" t="s">
        <v>2503</v>
      </c>
      <c r="C89" s="95">
        <v>4659</v>
      </c>
      <c r="D89" s="95" t="s">
        <v>2475</v>
      </c>
      <c r="E89" s="96" t="s">
        <v>2499</v>
      </c>
      <c r="F89" s="102">
        <v>20000</v>
      </c>
      <c r="G89" s="98">
        <v>0</v>
      </c>
      <c r="H89" s="103">
        <v>0</v>
      </c>
      <c r="I89" s="62"/>
      <c r="J89" s="100">
        <v>0</v>
      </c>
      <c r="K89" s="87">
        <v>0</v>
      </c>
      <c r="L89" s="62"/>
      <c r="M89" s="100">
        <v>0</v>
      </c>
      <c r="N89" s="89">
        <v>0</v>
      </c>
      <c r="O89" s="62"/>
      <c r="P89" s="63">
        <v>0</v>
      </c>
      <c r="R89" s="90">
        <v>20000</v>
      </c>
      <c r="S89" s="91">
        <v>0</v>
      </c>
      <c r="T89" s="90">
        <v>0</v>
      </c>
      <c r="V89" s="150"/>
      <c r="W89" s="50">
        <f t="shared" si="9"/>
        <v>0</v>
      </c>
      <c r="X89" s="45" t="s">
        <v>2587</v>
      </c>
      <c r="Y89" s="45" t="s">
        <v>2503</v>
      </c>
      <c r="Z89" s="45">
        <v>12</v>
      </c>
      <c r="AA89" s="45">
        <v>89920</v>
      </c>
      <c r="AB89" s="45">
        <v>810200</v>
      </c>
      <c r="AC89" s="45">
        <v>4659</v>
      </c>
      <c r="AD89" s="45">
        <v>81020</v>
      </c>
      <c r="AF89" s="88">
        <f t="shared" si="10"/>
        <v>0</v>
      </c>
      <c r="AG89" s="138" t="e">
        <f t="shared" si="11"/>
        <v>#DIV/0!</v>
      </c>
      <c r="AI89" s="149" t="e">
        <f t="shared" si="12"/>
        <v>#DIV/0!</v>
      </c>
    </row>
    <row r="90" spans="1:35" x14ac:dyDescent="0.25">
      <c r="A90" s="93">
        <v>81</v>
      </c>
      <c r="B90" s="94" t="s">
        <v>2504</v>
      </c>
      <c r="C90" s="95">
        <v>4660</v>
      </c>
      <c r="D90" s="95" t="s">
        <v>2475</v>
      </c>
      <c r="E90" s="96" t="s">
        <v>2499</v>
      </c>
      <c r="F90" s="102">
        <v>15612.55</v>
      </c>
      <c r="G90" s="98">
        <v>25.509999999999998</v>
      </c>
      <c r="H90" s="103">
        <v>39702.129142196507</v>
      </c>
      <c r="I90" s="62"/>
      <c r="J90" s="100">
        <v>0</v>
      </c>
      <c r="K90" s="87">
        <v>0</v>
      </c>
      <c r="L90" s="62"/>
      <c r="M90" s="100">
        <v>-1341.14</v>
      </c>
      <c r="N90" s="89">
        <v>-0.84</v>
      </c>
      <c r="O90" s="62"/>
      <c r="P90" s="63">
        <v>974.18000000000029</v>
      </c>
      <c r="R90" s="90">
        <v>15612.55</v>
      </c>
      <c r="S90" s="91">
        <v>24.669999999999998</v>
      </c>
      <c r="T90" s="90">
        <v>39335.169142196508</v>
      </c>
      <c r="V90" s="150"/>
      <c r="W90" s="50">
        <f t="shared" si="9"/>
        <v>0</v>
      </c>
      <c r="X90" s="45" t="s">
        <v>2587</v>
      </c>
      <c r="Y90" s="45" t="s">
        <v>2504</v>
      </c>
      <c r="Z90" s="45">
        <v>12</v>
      </c>
      <c r="AA90" s="45">
        <v>89920</v>
      </c>
      <c r="AB90" s="45">
        <v>810200</v>
      </c>
      <c r="AC90" s="45">
        <v>4660</v>
      </c>
      <c r="AD90" s="45">
        <v>81020</v>
      </c>
      <c r="AF90" s="88">
        <f t="shared" si="10"/>
        <v>-1341.14</v>
      </c>
      <c r="AG90" s="138">
        <f t="shared" si="11"/>
        <v>3.3780052329097886E-2</v>
      </c>
      <c r="AI90" s="149">
        <f t="shared" si="12"/>
        <v>2.4651146259951687E-2</v>
      </c>
    </row>
    <row r="91" spans="1:35" x14ac:dyDescent="0.25">
      <c r="A91" s="93">
        <v>82</v>
      </c>
      <c r="B91" s="94" t="s">
        <v>855</v>
      </c>
      <c r="C91" s="95">
        <v>4661</v>
      </c>
      <c r="D91" s="95" t="s">
        <v>2475</v>
      </c>
      <c r="E91" s="96" t="s">
        <v>2499</v>
      </c>
      <c r="F91" s="102">
        <v>7553</v>
      </c>
      <c r="G91" s="98">
        <v>20.51</v>
      </c>
      <c r="H91" s="103">
        <v>31929.920159024525</v>
      </c>
      <c r="I91" s="62"/>
      <c r="J91" s="100">
        <v>0</v>
      </c>
      <c r="K91" s="87">
        <v>0</v>
      </c>
      <c r="L91" s="62"/>
      <c r="M91" s="100">
        <v>-1078.27</v>
      </c>
      <c r="N91" s="89">
        <v>-0.67</v>
      </c>
      <c r="O91" s="62"/>
      <c r="P91" s="63">
        <v>783.44999999999993</v>
      </c>
      <c r="R91" s="90">
        <v>7553</v>
      </c>
      <c r="S91" s="91">
        <v>19.84</v>
      </c>
      <c r="T91" s="90">
        <v>31635.100159024525</v>
      </c>
      <c r="V91" s="150"/>
      <c r="W91" s="50">
        <f t="shared" si="9"/>
        <v>0</v>
      </c>
      <c r="X91" s="45" t="s">
        <v>2587</v>
      </c>
      <c r="Y91" s="45" t="s">
        <v>855</v>
      </c>
      <c r="Z91" s="45">
        <v>12</v>
      </c>
      <c r="AA91" s="45">
        <v>89920</v>
      </c>
      <c r="AB91" s="45">
        <v>810200</v>
      </c>
      <c r="AC91" s="45">
        <v>4661</v>
      </c>
      <c r="AD91" s="45">
        <v>81020</v>
      </c>
      <c r="AF91" s="88">
        <f t="shared" si="10"/>
        <v>-1078.27</v>
      </c>
      <c r="AG91" s="138">
        <f t="shared" si="11"/>
        <v>3.3769893398723161E-2</v>
      </c>
      <c r="AI91" s="149">
        <f t="shared" si="12"/>
        <v>2.4650350022071565E-2</v>
      </c>
    </row>
    <row r="92" spans="1:35" x14ac:dyDescent="0.25">
      <c r="A92" s="93">
        <v>137</v>
      </c>
      <c r="B92" s="94" t="s">
        <v>2594</v>
      </c>
      <c r="C92" s="107">
        <v>4677</v>
      </c>
      <c r="D92" s="107" t="s">
        <v>2560</v>
      </c>
      <c r="F92" s="103">
        <v>2000000</v>
      </c>
      <c r="G92" s="98">
        <v>1802.6200000000001</v>
      </c>
      <c r="H92" s="103">
        <v>2808800.4938091026</v>
      </c>
      <c r="I92" s="62"/>
      <c r="J92" s="100">
        <v>0</v>
      </c>
      <c r="K92" s="87">
        <v>0</v>
      </c>
      <c r="L92" s="62"/>
      <c r="M92" s="100">
        <v>-94769.33</v>
      </c>
      <c r="N92" s="89">
        <v>-59.23</v>
      </c>
      <c r="O92" s="62"/>
      <c r="P92" s="63">
        <v>68843.479999999981</v>
      </c>
      <c r="R92" s="90">
        <v>2000000</v>
      </c>
      <c r="S92" s="91">
        <v>1743.39</v>
      </c>
      <c r="T92" s="90">
        <v>2782874.6438091025</v>
      </c>
      <c r="V92" s="150"/>
      <c r="W92" s="50">
        <f t="shared" si="9"/>
        <v>0</v>
      </c>
      <c r="X92" s="45" t="s">
        <v>2583</v>
      </c>
      <c r="Y92" s="45" t="s">
        <v>2594</v>
      </c>
      <c r="Z92" s="152">
        <v>12</v>
      </c>
      <c r="AA92" s="152">
        <v>89920</v>
      </c>
      <c r="AB92" s="152">
        <v>810200</v>
      </c>
      <c r="AC92" s="152">
        <v>4677</v>
      </c>
      <c r="AD92" s="152">
        <v>81020</v>
      </c>
      <c r="AF92" s="88">
        <f t="shared" si="10"/>
        <v>-94769.33</v>
      </c>
      <c r="AG92" s="138">
        <f t="shared" si="11"/>
        <v>3.3740142886218426E-2</v>
      </c>
      <c r="AI92" s="149">
        <f t="shared" si="12"/>
        <v>2.4623562101042988E-2</v>
      </c>
    </row>
    <row r="93" spans="1:35" x14ac:dyDescent="0.25">
      <c r="A93" s="93">
        <v>136</v>
      </c>
      <c r="B93" s="94" t="s">
        <v>2593</v>
      </c>
      <c r="C93" s="107">
        <v>4682</v>
      </c>
      <c r="D93" s="107" t="s">
        <v>2560</v>
      </c>
      <c r="F93" s="103">
        <v>250000</v>
      </c>
      <c r="G93" s="98">
        <v>217.92</v>
      </c>
      <c r="H93" s="103">
        <v>339673.10736125632</v>
      </c>
      <c r="I93" s="62"/>
      <c r="J93" s="100">
        <v>0</v>
      </c>
      <c r="K93" s="87">
        <v>0</v>
      </c>
      <c r="L93" s="62"/>
      <c r="M93" s="100">
        <v>-11456.73</v>
      </c>
      <c r="N93" s="89">
        <v>-7.16</v>
      </c>
      <c r="O93" s="62"/>
      <c r="P93" s="63">
        <v>8322.5500000000011</v>
      </c>
      <c r="R93" s="90">
        <v>250000</v>
      </c>
      <c r="S93" s="91">
        <v>210.76</v>
      </c>
      <c r="T93" s="90">
        <v>336538.92736125633</v>
      </c>
      <c r="V93" s="150"/>
      <c r="W93" s="50">
        <f t="shared" si="9"/>
        <v>0</v>
      </c>
      <c r="X93" s="45" t="s">
        <v>2583</v>
      </c>
      <c r="Y93" s="45" t="s">
        <v>2593</v>
      </c>
      <c r="Z93" s="45">
        <v>12</v>
      </c>
      <c r="AA93" s="45">
        <v>89920</v>
      </c>
      <c r="AB93" s="45">
        <v>810200</v>
      </c>
      <c r="AC93" s="45">
        <v>4682</v>
      </c>
      <c r="AD93" s="45">
        <v>81020</v>
      </c>
      <c r="AF93" s="88">
        <f t="shared" si="10"/>
        <v>-11456.73</v>
      </c>
      <c r="AG93" s="138">
        <f t="shared" si="11"/>
        <v>3.3728693122047182E-2</v>
      </c>
      <c r="AI93" s="149">
        <f t="shared" si="12"/>
        <v>2.4615208167406265E-2</v>
      </c>
    </row>
    <row r="94" spans="1:35" x14ac:dyDescent="0.25">
      <c r="A94" s="93">
        <v>138</v>
      </c>
      <c r="B94" s="94" t="s">
        <v>2595</v>
      </c>
      <c r="C94" s="107">
        <v>4684</v>
      </c>
      <c r="D94" s="107" t="s">
        <v>2560</v>
      </c>
      <c r="F94" s="103">
        <v>50000</v>
      </c>
      <c r="G94" s="98">
        <v>39.989999999999995</v>
      </c>
      <c r="H94" s="103">
        <v>62472.011728860263</v>
      </c>
      <c r="I94" s="62"/>
      <c r="J94" s="100">
        <v>0</v>
      </c>
      <c r="K94" s="87">
        <v>0</v>
      </c>
      <c r="L94" s="62"/>
      <c r="M94" s="100">
        <v>-2102.4</v>
      </c>
      <c r="N94" s="89">
        <v>-1.31</v>
      </c>
      <c r="O94" s="62"/>
      <c r="P94" s="63">
        <v>1527.4100000000003</v>
      </c>
      <c r="R94" s="90">
        <v>50000</v>
      </c>
      <c r="S94" s="91">
        <v>38.679999999999993</v>
      </c>
      <c r="T94" s="90">
        <v>61897.021728860265</v>
      </c>
      <c r="V94" s="154"/>
      <c r="W94" s="50">
        <f t="shared" si="9"/>
        <v>0</v>
      </c>
      <c r="X94" s="45" t="s">
        <v>2583</v>
      </c>
      <c r="Y94" s="45" t="s">
        <v>2595</v>
      </c>
      <c r="Z94" s="152">
        <v>12</v>
      </c>
      <c r="AA94" s="152">
        <v>89920</v>
      </c>
      <c r="AB94" s="152">
        <v>810200</v>
      </c>
      <c r="AC94" s="152">
        <v>4684</v>
      </c>
      <c r="AD94" s="152">
        <v>81020</v>
      </c>
      <c r="AF94" s="88">
        <f t="shared" si="10"/>
        <v>-2102.4</v>
      </c>
      <c r="AG94" s="138">
        <f t="shared" si="11"/>
        <v>3.3653470439287167E-2</v>
      </c>
      <c r="AI94" s="149">
        <f t="shared" si="12"/>
        <v>2.4562545153480605E-2</v>
      </c>
    </row>
    <row r="95" spans="1:35" x14ac:dyDescent="0.25">
      <c r="A95" s="93"/>
      <c r="B95" s="94" t="s">
        <v>2448</v>
      </c>
      <c r="C95" s="95">
        <v>4691</v>
      </c>
      <c r="D95" s="95" t="s">
        <v>2475</v>
      </c>
      <c r="E95" s="96" t="s">
        <v>1013</v>
      </c>
      <c r="F95" s="113">
        <v>50000</v>
      </c>
      <c r="G95" s="98">
        <v>36.72</v>
      </c>
      <c r="H95" s="103">
        <v>57491.109153240934</v>
      </c>
      <c r="I95" s="62"/>
      <c r="J95" s="100">
        <v>37500</v>
      </c>
      <c r="K95" s="87">
        <v>23.599999999999998</v>
      </c>
      <c r="L95" s="62"/>
      <c r="M95" s="100">
        <v>-1013.08</v>
      </c>
      <c r="N95" s="89">
        <v>-0.63</v>
      </c>
      <c r="O95" s="62"/>
      <c r="P95" s="63">
        <v>1865.2700000000007</v>
      </c>
      <c r="R95" s="90">
        <v>87500</v>
      </c>
      <c r="S95" s="91">
        <v>59.689999999999991</v>
      </c>
      <c r="T95" s="90">
        <v>95843.299153240936</v>
      </c>
      <c r="V95" s="154"/>
      <c r="W95" s="50">
        <f t="shared" si="9"/>
        <v>0</v>
      </c>
      <c r="X95" s="45" t="s">
        <v>2583</v>
      </c>
      <c r="Y95" s="45" t="s">
        <v>2448</v>
      </c>
      <c r="Z95" s="152">
        <v>12</v>
      </c>
      <c r="AA95" s="152">
        <v>89920</v>
      </c>
      <c r="AB95" s="152">
        <v>810200</v>
      </c>
      <c r="AC95" s="152">
        <v>4691</v>
      </c>
      <c r="AD95" s="152">
        <v>81020</v>
      </c>
      <c r="AF95" s="88">
        <f t="shared" si="10"/>
        <v>-1013.08</v>
      </c>
      <c r="AG95" s="138">
        <f t="shared" si="11"/>
        <v>1.7621507306454356E-2</v>
      </c>
      <c r="AI95" s="149">
        <f t="shared" si="12"/>
        <v>2.4329438129395392E-2</v>
      </c>
    </row>
    <row r="96" spans="1:35" ht="15" customHeight="1" x14ac:dyDescent="0.25">
      <c r="A96" s="93">
        <v>83</v>
      </c>
      <c r="B96" s="94" t="s">
        <v>2505</v>
      </c>
      <c r="C96" s="110">
        <v>4663</v>
      </c>
      <c r="D96" s="110" t="s">
        <v>2475</v>
      </c>
      <c r="F96" s="103">
        <v>0</v>
      </c>
      <c r="G96" s="98">
        <v>510.17999999999995</v>
      </c>
      <c r="H96" s="103">
        <v>793042.34434514167</v>
      </c>
      <c r="I96" s="62"/>
      <c r="J96" s="100">
        <v>-814890.18</v>
      </c>
      <c r="K96" s="87">
        <v>0</v>
      </c>
      <c r="L96" s="62"/>
      <c r="M96" s="108">
        <v>0</v>
      </c>
      <c r="N96" s="109">
        <v>0</v>
      </c>
      <c r="O96" s="62"/>
      <c r="P96" s="63">
        <v>21847.839999999997</v>
      </c>
      <c r="R96" s="111"/>
      <c r="S96" s="112"/>
      <c r="T96" s="90">
        <v>4.3451416131574661E-3</v>
      </c>
      <c r="V96" s="150"/>
      <c r="W96" s="50">
        <f t="shared" si="9"/>
        <v>0</v>
      </c>
      <c r="X96" s="45" t="s">
        <v>2587</v>
      </c>
      <c r="Y96" s="45" t="s">
        <v>2505</v>
      </c>
      <c r="Z96" s="45">
        <v>12</v>
      </c>
      <c r="AA96" s="45">
        <v>89920</v>
      </c>
      <c r="AB96" s="45">
        <v>810200</v>
      </c>
      <c r="AC96" s="45">
        <v>4663</v>
      </c>
      <c r="AD96" s="45">
        <v>81020</v>
      </c>
      <c r="AF96" s="88">
        <f t="shared" si="10"/>
        <v>0</v>
      </c>
      <c r="AG96" s="138">
        <f t="shared" si="11"/>
        <v>0</v>
      </c>
      <c r="AI96" s="149">
        <f t="shared" si="12"/>
        <v>5.5098797778156253E-2</v>
      </c>
    </row>
    <row r="97" spans="1:35" ht="15" customHeight="1" x14ac:dyDescent="0.25">
      <c r="A97" s="93">
        <v>84</v>
      </c>
      <c r="B97" s="94" t="s">
        <v>2506</v>
      </c>
      <c r="C97" s="110">
        <v>4664</v>
      </c>
      <c r="D97" s="110" t="s">
        <v>2475</v>
      </c>
      <c r="F97" s="103">
        <v>0</v>
      </c>
      <c r="G97" s="98">
        <v>406.21999999999997</v>
      </c>
      <c r="H97" s="103">
        <v>631444.87492252397</v>
      </c>
      <c r="I97" s="62"/>
      <c r="J97" s="100">
        <v>-648840.75</v>
      </c>
      <c r="K97" s="87">
        <v>0</v>
      </c>
      <c r="L97" s="62"/>
      <c r="M97" s="108">
        <v>0</v>
      </c>
      <c r="N97" s="109">
        <v>0</v>
      </c>
      <c r="O97" s="62"/>
      <c r="P97" s="63">
        <v>17395.88</v>
      </c>
      <c r="R97" s="111"/>
      <c r="S97" s="112"/>
      <c r="T97" s="90">
        <v>4.9225239745283034E-3</v>
      </c>
      <c r="V97" s="150"/>
      <c r="W97" s="50">
        <f t="shared" si="9"/>
        <v>0</v>
      </c>
      <c r="X97" s="45" t="s">
        <v>2587</v>
      </c>
      <c r="Y97" s="45" t="s">
        <v>2588</v>
      </c>
      <c r="Z97" s="45">
        <v>12</v>
      </c>
      <c r="AA97" s="45">
        <v>89920</v>
      </c>
      <c r="AB97" s="45">
        <v>810200</v>
      </c>
      <c r="AC97" s="45">
        <v>4664</v>
      </c>
      <c r="AD97" s="45">
        <v>81020</v>
      </c>
      <c r="AF97" s="88">
        <f t="shared" si="10"/>
        <v>0</v>
      </c>
      <c r="AG97" s="138">
        <f t="shared" si="11"/>
        <v>0</v>
      </c>
      <c r="AI97" s="149">
        <f t="shared" si="12"/>
        <v>5.5098649320804771E-2</v>
      </c>
    </row>
    <row r="98" spans="1:35" ht="15" customHeight="1" x14ac:dyDescent="0.25">
      <c r="A98" s="93">
        <v>85</v>
      </c>
      <c r="B98" s="94" t="s">
        <v>682</v>
      </c>
      <c r="C98" s="110">
        <v>4665</v>
      </c>
      <c r="D98" s="110" t="s">
        <v>2475</v>
      </c>
      <c r="F98" s="103">
        <v>0</v>
      </c>
      <c r="G98" s="98">
        <v>35.94</v>
      </c>
      <c r="H98" s="103">
        <v>55863.886307514149</v>
      </c>
      <c r="I98" s="62"/>
      <c r="J98" s="100">
        <v>-57402.98</v>
      </c>
      <c r="K98" s="87">
        <v>0</v>
      </c>
      <c r="L98" s="62"/>
      <c r="M98" s="108">
        <v>0</v>
      </c>
      <c r="N98" s="109">
        <v>0</v>
      </c>
      <c r="O98" s="62"/>
      <c r="P98" s="63">
        <v>1539.0900000000001</v>
      </c>
      <c r="R98" s="111"/>
      <c r="S98" s="112"/>
      <c r="T98" s="90">
        <v>-3.6924858541169669E-3</v>
      </c>
      <c r="V98" s="150"/>
      <c r="W98" s="50">
        <f t="shared" si="9"/>
        <v>0</v>
      </c>
      <c r="X98" s="45" t="s">
        <v>2587</v>
      </c>
      <c r="Y98" s="45" t="s">
        <v>682</v>
      </c>
      <c r="Z98" s="45">
        <v>12</v>
      </c>
      <c r="AA98" s="45">
        <v>89920</v>
      </c>
      <c r="AB98" s="45">
        <v>810200</v>
      </c>
      <c r="AC98" s="45">
        <v>4665</v>
      </c>
      <c r="AD98" s="45">
        <v>81020</v>
      </c>
      <c r="AF98" s="88">
        <f t="shared" si="10"/>
        <v>0</v>
      </c>
      <c r="AG98" s="138">
        <f t="shared" si="11"/>
        <v>0</v>
      </c>
      <c r="AI98" s="149">
        <f t="shared" si="12"/>
        <v>5.5101433267939731E-2</v>
      </c>
    </row>
    <row r="99" spans="1:35" ht="15" customHeight="1" x14ac:dyDescent="0.25">
      <c r="A99" s="93">
        <v>86</v>
      </c>
      <c r="B99" s="94" t="s">
        <v>672</v>
      </c>
      <c r="C99" s="110">
        <v>4666</v>
      </c>
      <c r="D99" s="110" t="s">
        <v>2475</v>
      </c>
      <c r="F99" s="103">
        <v>0</v>
      </c>
      <c r="G99" s="98">
        <v>3130.71</v>
      </c>
      <c r="H99" s="103">
        <v>4882523.5320775807</v>
      </c>
      <c r="I99" s="62"/>
      <c r="J99" s="100">
        <v>-5016592.3899999997</v>
      </c>
      <c r="K99" s="87">
        <v>0</v>
      </c>
      <c r="L99" s="62"/>
      <c r="M99" s="108">
        <v>0</v>
      </c>
      <c r="N99" s="109">
        <v>0</v>
      </c>
      <c r="O99" s="62"/>
      <c r="P99" s="63">
        <v>134068.86000000004</v>
      </c>
      <c r="R99" s="111"/>
      <c r="S99" s="112"/>
      <c r="T99" s="90">
        <v>2.0775810698978603E-3</v>
      </c>
      <c r="V99" s="150"/>
      <c r="W99" s="50">
        <f t="shared" si="9"/>
        <v>0</v>
      </c>
      <c r="X99" s="45" t="s">
        <v>2587</v>
      </c>
      <c r="Y99" s="45" t="s">
        <v>672</v>
      </c>
      <c r="Z99" s="45">
        <v>12</v>
      </c>
      <c r="AA99" s="45">
        <v>89920</v>
      </c>
      <c r="AB99" s="45">
        <v>810200</v>
      </c>
      <c r="AC99" s="45">
        <v>4666</v>
      </c>
      <c r="AD99" s="45">
        <v>81020</v>
      </c>
      <c r="AF99" s="88">
        <f t="shared" si="10"/>
        <v>0</v>
      </c>
      <c r="AG99" s="138">
        <f t="shared" si="11"/>
        <v>0</v>
      </c>
      <c r="AI99" s="149">
        <f t="shared" si="12"/>
        <v>5.4917855105924597E-2</v>
      </c>
    </row>
    <row r="100" spans="1:35" ht="15" customHeight="1" x14ac:dyDescent="0.25">
      <c r="A100" s="93">
        <v>87</v>
      </c>
      <c r="B100" s="94" t="s">
        <v>856</v>
      </c>
      <c r="C100" s="110">
        <v>4668</v>
      </c>
      <c r="D100" s="110" t="s">
        <v>2475</v>
      </c>
      <c r="F100" s="103">
        <v>0</v>
      </c>
      <c r="G100" s="98">
        <v>63.529999999999994</v>
      </c>
      <c r="H100" s="103">
        <v>98755.589305894915</v>
      </c>
      <c r="I100" s="62"/>
      <c r="J100" s="100">
        <v>-101476.19</v>
      </c>
      <c r="K100" s="87">
        <v>0</v>
      </c>
      <c r="L100" s="62"/>
      <c r="M100" s="108">
        <v>0</v>
      </c>
      <c r="N100" s="109">
        <v>0</v>
      </c>
      <c r="O100" s="62"/>
      <c r="P100" s="63">
        <v>2720.6</v>
      </c>
      <c r="R100" s="111"/>
      <c r="S100" s="112"/>
      <c r="T100" s="90">
        <v>-6.9410508740475052E-4</v>
      </c>
      <c r="V100" s="150"/>
      <c r="W100" s="50">
        <f t="shared" si="9"/>
        <v>0</v>
      </c>
      <c r="X100" s="45" t="s">
        <v>2587</v>
      </c>
      <c r="Y100" s="45" t="s">
        <v>856</v>
      </c>
      <c r="Z100" s="45">
        <v>12</v>
      </c>
      <c r="AA100" s="45">
        <v>89920</v>
      </c>
      <c r="AB100" s="45">
        <v>810200</v>
      </c>
      <c r="AC100" s="45">
        <v>4668</v>
      </c>
      <c r="AD100" s="45">
        <v>81020</v>
      </c>
      <c r="AF100" s="88">
        <f t="shared" si="10"/>
        <v>0</v>
      </c>
      <c r="AG100" s="138">
        <f t="shared" si="11"/>
        <v>0</v>
      </c>
      <c r="AI100" s="149">
        <f t="shared" si="12"/>
        <v>5.5097641323261858E-2</v>
      </c>
    </row>
    <row r="101" spans="1:35" ht="15" customHeight="1" x14ac:dyDescent="0.25">
      <c r="A101" s="93">
        <v>88</v>
      </c>
      <c r="B101" s="94" t="s">
        <v>857</v>
      </c>
      <c r="C101" s="110">
        <v>4669</v>
      </c>
      <c r="D101" s="110" t="s">
        <v>2475</v>
      </c>
      <c r="F101" s="103">
        <v>0</v>
      </c>
      <c r="G101" s="98">
        <v>77.650000000000006</v>
      </c>
      <c r="H101" s="103">
        <v>120703.58949219855</v>
      </c>
      <c r="I101" s="62"/>
      <c r="J101" s="100">
        <v>-124028.85</v>
      </c>
      <c r="K101" s="87">
        <v>0</v>
      </c>
      <c r="L101" s="62"/>
      <c r="M101" s="108">
        <v>0</v>
      </c>
      <c r="N101" s="109">
        <v>0</v>
      </c>
      <c r="O101" s="62"/>
      <c r="P101" s="63">
        <v>3325.26</v>
      </c>
      <c r="R101" s="111"/>
      <c r="S101" s="112"/>
      <c r="T101" s="90">
        <v>-5.0780146011675242E-4</v>
      </c>
      <c r="V101" s="150"/>
      <c r="W101" s="50">
        <f t="shared" si="9"/>
        <v>0</v>
      </c>
      <c r="X101" s="45" t="s">
        <v>2587</v>
      </c>
      <c r="Y101" s="45" t="s">
        <v>857</v>
      </c>
      <c r="Z101" s="45">
        <v>12</v>
      </c>
      <c r="AA101" s="45">
        <v>89920</v>
      </c>
      <c r="AB101" s="45">
        <v>810200</v>
      </c>
      <c r="AC101" s="45">
        <v>4669</v>
      </c>
      <c r="AD101" s="45">
        <v>81020</v>
      </c>
      <c r="AF101" s="88">
        <f t="shared" si="10"/>
        <v>0</v>
      </c>
      <c r="AG101" s="138">
        <f t="shared" si="11"/>
        <v>0</v>
      </c>
      <c r="AI101" s="149">
        <f t="shared" si="12"/>
        <v>5.5097947426067745E-2</v>
      </c>
    </row>
    <row r="102" spans="1:35" ht="15" customHeight="1" x14ac:dyDescent="0.25">
      <c r="A102" s="93">
        <v>89</v>
      </c>
      <c r="B102" s="94" t="s">
        <v>858</v>
      </c>
      <c r="C102" s="110">
        <v>4670</v>
      </c>
      <c r="D102" s="110" t="s">
        <v>2475</v>
      </c>
      <c r="F102" s="103">
        <v>0</v>
      </c>
      <c r="G102" s="98">
        <v>12.83</v>
      </c>
      <c r="H102" s="103">
        <v>19944.816278096259</v>
      </c>
      <c r="I102" s="62"/>
      <c r="J102" s="100">
        <v>-20494.25</v>
      </c>
      <c r="K102" s="87">
        <v>0</v>
      </c>
      <c r="L102" s="62"/>
      <c r="M102" s="108">
        <v>0</v>
      </c>
      <c r="N102" s="109">
        <v>0</v>
      </c>
      <c r="O102" s="62"/>
      <c r="P102" s="63">
        <v>549.42999999999984</v>
      </c>
      <c r="R102" s="111"/>
      <c r="S102" s="112"/>
      <c r="T102" s="90">
        <v>-3.7219037408249278E-3</v>
      </c>
      <c r="V102" s="150"/>
      <c r="W102" s="50">
        <f t="shared" si="9"/>
        <v>0</v>
      </c>
      <c r="X102" s="45" t="s">
        <v>2587</v>
      </c>
      <c r="Y102" s="45" t="s">
        <v>858</v>
      </c>
      <c r="Z102" s="45">
        <v>12</v>
      </c>
      <c r="AA102" s="45">
        <v>89920</v>
      </c>
      <c r="AB102" s="45">
        <v>810200</v>
      </c>
      <c r="AC102" s="45">
        <v>4670</v>
      </c>
      <c r="AD102" s="45">
        <v>81020</v>
      </c>
      <c r="AF102" s="88">
        <f t="shared" si="10"/>
        <v>0</v>
      </c>
      <c r="AG102" s="138">
        <f t="shared" si="11"/>
        <v>0</v>
      </c>
      <c r="AI102" s="149">
        <f t="shared" si="12"/>
        <v>5.5095027687228008E-2</v>
      </c>
    </row>
    <row r="103" spans="1:35" ht="15" customHeight="1" x14ac:dyDescent="0.25">
      <c r="A103" s="93">
        <v>90</v>
      </c>
      <c r="B103" s="94" t="s">
        <v>859</v>
      </c>
      <c r="C103" s="110">
        <v>4671</v>
      </c>
      <c r="D103" s="110" t="s">
        <v>2475</v>
      </c>
      <c r="F103" s="103">
        <v>0</v>
      </c>
      <c r="G103" s="98">
        <v>194.45</v>
      </c>
      <c r="H103" s="103">
        <v>302261.0474176096</v>
      </c>
      <c r="I103" s="62"/>
      <c r="J103" s="100">
        <v>-310588.13</v>
      </c>
      <c r="K103" s="87">
        <v>0</v>
      </c>
      <c r="L103" s="62"/>
      <c r="M103" s="108">
        <v>0</v>
      </c>
      <c r="N103" s="109">
        <v>0</v>
      </c>
      <c r="O103" s="62"/>
      <c r="P103" s="63">
        <v>8327.08</v>
      </c>
      <c r="R103" s="111"/>
      <c r="S103" s="112"/>
      <c r="T103" s="90">
        <v>-2.582390401585144E-3</v>
      </c>
      <c r="V103" s="150"/>
      <c r="W103" s="50">
        <f t="shared" ref="W103:W134" si="13">(H103+J103+M103+SUM(P103:P103)-T103)</f>
        <v>0</v>
      </c>
      <c r="X103" s="45" t="s">
        <v>2587</v>
      </c>
      <c r="Y103" s="45" t="s">
        <v>859</v>
      </c>
      <c r="Z103" s="45">
        <v>12</v>
      </c>
      <c r="AA103" s="45">
        <v>89920</v>
      </c>
      <c r="AB103" s="45">
        <v>810200</v>
      </c>
      <c r="AC103" s="45">
        <v>4671</v>
      </c>
      <c r="AD103" s="45">
        <v>81020</v>
      </c>
      <c r="AF103" s="88">
        <f t="shared" ref="AF103:AF134" si="14">+M103</f>
        <v>0</v>
      </c>
      <c r="AG103" s="138">
        <f t="shared" ref="AG103:AG134" si="15">-AF103/H103</f>
        <v>0</v>
      </c>
      <c r="AI103" s="149">
        <f t="shared" ref="AI103:AI134" si="16">P103/((H103+T103)/2)</f>
        <v>5.5098598660238175E-2</v>
      </c>
    </row>
    <row r="104" spans="1:35" ht="15" customHeight="1" x14ac:dyDescent="0.25">
      <c r="A104" s="93">
        <v>91</v>
      </c>
      <c r="B104" s="94" t="s">
        <v>2507</v>
      </c>
      <c r="C104" s="110">
        <v>4672</v>
      </c>
      <c r="D104" s="110" t="s">
        <v>2475</v>
      </c>
      <c r="F104" s="103">
        <v>0</v>
      </c>
      <c r="G104" s="98">
        <v>55.190000000000005</v>
      </c>
      <c r="H104" s="103">
        <v>85788.70683700715</v>
      </c>
      <c r="I104" s="62"/>
      <c r="J104" s="100">
        <v>-88152.15</v>
      </c>
      <c r="K104" s="87">
        <v>0</v>
      </c>
      <c r="L104" s="62"/>
      <c r="M104" s="108">
        <v>0</v>
      </c>
      <c r="N104" s="109">
        <v>0</v>
      </c>
      <c r="O104" s="62"/>
      <c r="P104" s="63">
        <v>2363.4399999999996</v>
      </c>
      <c r="R104" s="111"/>
      <c r="S104" s="112"/>
      <c r="T104" s="90">
        <v>-3.1629928444090183E-3</v>
      </c>
      <c r="V104" s="150"/>
      <c r="W104" s="50">
        <f t="shared" si="13"/>
        <v>0</v>
      </c>
      <c r="X104" s="45" t="s">
        <v>2587</v>
      </c>
      <c r="Y104" s="45" t="s">
        <v>2507</v>
      </c>
      <c r="Z104" s="45">
        <v>12</v>
      </c>
      <c r="AA104" s="45">
        <v>89920</v>
      </c>
      <c r="AB104" s="45">
        <v>810200</v>
      </c>
      <c r="AC104" s="45">
        <v>4672</v>
      </c>
      <c r="AD104" s="45">
        <v>81020</v>
      </c>
      <c r="AF104" s="88">
        <f t="shared" si="14"/>
        <v>0</v>
      </c>
      <c r="AG104" s="138">
        <f t="shared" si="15"/>
        <v>0</v>
      </c>
      <c r="AI104" s="149">
        <f t="shared" si="16"/>
        <v>5.5099095773279386E-2</v>
      </c>
    </row>
    <row r="105" spans="1:35" ht="15" customHeight="1" x14ac:dyDescent="0.25">
      <c r="A105" s="93">
        <v>92</v>
      </c>
      <c r="B105" s="94" t="s">
        <v>861</v>
      </c>
      <c r="C105" s="110">
        <v>4673</v>
      </c>
      <c r="D105" s="110" t="s">
        <v>2475</v>
      </c>
      <c r="F105" s="103">
        <v>0</v>
      </c>
      <c r="G105" s="98">
        <v>9.629999999999999</v>
      </c>
      <c r="H105" s="103">
        <v>14969.996377095144</v>
      </c>
      <c r="I105" s="62"/>
      <c r="J105" s="100">
        <v>-15382.4</v>
      </c>
      <c r="K105" s="87">
        <v>0</v>
      </c>
      <c r="L105" s="62"/>
      <c r="M105" s="108">
        <v>0</v>
      </c>
      <c r="N105" s="109">
        <v>0</v>
      </c>
      <c r="O105" s="62"/>
      <c r="P105" s="63">
        <v>412.4</v>
      </c>
      <c r="R105" s="111"/>
      <c r="S105" s="112"/>
      <c r="T105" s="90">
        <v>-3.6229048561153832E-3</v>
      </c>
      <c r="V105" s="150"/>
      <c r="W105" s="50">
        <f t="shared" si="13"/>
        <v>0</v>
      </c>
      <c r="X105" s="45" t="s">
        <v>2587</v>
      </c>
      <c r="Y105" s="45" t="s">
        <v>861</v>
      </c>
      <c r="Z105" s="45">
        <v>12</v>
      </c>
      <c r="AA105" s="45">
        <v>89920</v>
      </c>
      <c r="AB105" s="45">
        <v>810200</v>
      </c>
      <c r="AC105" s="45">
        <v>4673</v>
      </c>
      <c r="AD105" s="45">
        <v>81020</v>
      </c>
      <c r="AF105" s="88">
        <f t="shared" si="14"/>
        <v>0</v>
      </c>
      <c r="AG105" s="138">
        <f t="shared" si="15"/>
        <v>0</v>
      </c>
      <c r="AI105" s="149">
        <f t="shared" si="16"/>
        <v>5.5096887055548383E-2</v>
      </c>
    </row>
    <row r="106" spans="1:35" ht="15" customHeight="1" x14ac:dyDescent="0.25">
      <c r="A106" s="93">
        <v>93</v>
      </c>
      <c r="B106" s="94" t="s">
        <v>2508</v>
      </c>
      <c r="C106" s="107">
        <v>4674</v>
      </c>
      <c r="D106" s="107" t="s">
        <v>2475</v>
      </c>
      <c r="F106" s="103">
        <v>0</v>
      </c>
      <c r="G106" s="98">
        <v>0</v>
      </c>
      <c r="H106" s="103">
        <v>-3.7746371817775071E-3</v>
      </c>
      <c r="I106" s="62"/>
      <c r="J106" s="100">
        <v>0</v>
      </c>
      <c r="K106" s="87">
        <v>0</v>
      </c>
      <c r="L106" s="62"/>
      <c r="M106" s="108">
        <v>0</v>
      </c>
      <c r="N106" s="109">
        <v>0</v>
      </c>
      <c r="O106" s="62"/>
      <c r="P106" s="63">
        <v>0</v>
      </c>
      <c r="R106" s="90">
        <v>0</v>
      </c>
      <c r="S106" s="91">
        <v>0</v>
      </c>
      <c r="T106" s="90">
        <v>-3.7746371817775071E-3</v>
      </c>
      <c r="V106" s="150"/>
      <c r="W106" s="50">
        <f t="shared" si="13"/>
        <v>0</v>
      </c>
      <c r="X106" s="45" t="s">
        <v>2587</v>
      </c>
      <c r="Y106" s="45" t="s">
        <v>2508</v>
      </c>
      <c r="Z106" s="45">
        <v>12</v>
      </c>
      <c r="AA106" s="45">
        <v>89920</v>
      </c>
      <c r="AB106" s="45">
        <v>810200</v>
      </c>
      <c r="AC106" s="45">
        <v>4674</v>
      </c>
      <c r="AD106" s="45">
        <v>81020</v>
      </c>
      <c r="AF106" s="88">
        <f t="shared" si="14"/>
        <v>0</v>
      </c>
      <c r="AG106" s="138">
        <f t="shared" si="15"/>
        <v>0</v>
      </c>
      <c r="AI106" s="149">
        <f t="shared" si="16"/>
        <v>0</v>
      </c>
    </row>
    <row r="107" spans="1:35" x14ac:dyDescent="0.25">
      <c r="A107" s="93">
        <v>26</v>
      </c>
      <c r="B107" s="94" t="s">
        <v>2486</v>
      </c>
      <c r="C107" s="95">
        <v>9219</v>
      </c>
      <c r="D107" s="95" t="s">
        <v>2475</v>
      </c>
      <c r="E107" s="96" t="s">
        <v>1013</v>
      </c>
      <c r="F107" s="102">
        <v>86098</v>
      </c>
      <c r="G107" s="98">
        <v>99.41</v>
      </c>
      <c r="H107" s="103">
        <v>154730.95023921228</v>
      </c>
      <c r="I107" s="62"/>
      <c r="J107" s="100">
        <v>0</v>
      </c>
      <c r="K107" s="87">
        <v>0</v>
      </c>
      <c r="L107" s="62"/>
      <c r="M107" s="100">
        <v>-5226.29</v>
      </c>
      <c r="N107" s="89">
        <v>-3.27</v>
      </c>
      <c r="O107" s="62"/>
      <c r="P107" s="63">
        <v>3796.400000000001</v>
      </c>
      <c r="R107" s="90">
        <v>86098</v>
      </c>
      <c r="S107" s="91">
        <v>96.14</v>
      </c>
      <c r="T107" s="90">
        <v>153301.06023921227</v>
      </c>
      <c r="V107" s="150"/>
      <c r="W107" s="50">
        <f t="shared" si="13"/>
        <v>0</v>
      </c>
      <c r="X107" s="45" t="s">
        <v>2581</v>
      </c>
      <c r="Y107" s="45" t="s">
        <v>2486</v>
      </c>
      <c r="Z107" s="45">
        <v>10</v>
      </c>
      <c r="AA107" s="45">
        <v>24440</v>
      </c>
      <c r="AB107" s="45">
        <v>699500</v>
      </c>
      <c r="AC107" s="45">
        <v>9219</v>
      </c>
      <c r="AD107" s="45">
        <v>69950</v>
      </c>
      <c r="AF107" s="88">
        <f t="shared" si="14"/>
        <v>-5226.29</v>
      </c>
      <c r="AG107" s="138">
        <f t="shared" si="15"/>
        <v>3.3776629639514368E-2</v>
      </c>
      <c r="AI107" s="149">
        <f t="shared" si="16"/>
        <v>2.4649386238161191E-2</v>
      </c>
    </row>
    <row r="108" spans="1:35" ht="15" customHeight="1" x14ac:dyDescent="0.25">
      <c r="A108" s="93">
        <v>95</v>
      </c>
      <c r="B108" s="94" t="s">
        <v>2510</v>
      </c>
      <c r="C108" s="95" t="s">
        <v>2474</v>
      </c>
      <c r="D108" s="95" t="s">
        <v>2475</v>
      </c>
      <c r="E108" s="96" t="s">
        <v>2511</v>
      </c>
      <c r="F108" s="102">
        <v>4219</v>
      </c>
      <c r="G108" s="98">
        <v>19.349999999999998</v>
      </c>
      <c r="H108" s="103">
        <v>30120.275506317237</v>
      </c>
      <c r="I108" s="62"/>
      <c r="J108" s="100">
        <v>0</v>
      </c>
      <c r="K108" s="87">
        <v>0</v>
      </c>
      <c r="L108" s="62"/>
      <c r="M108" s="100">
        <v>-1017.29</v>
      </c>
      <c r="N108" s="89">
        <v>-0.64</v>
      </c>
      <c r="O108" s="62"/>
      <c r="P108" s="63">
        <v>738.82999999999993</v>
      </c>
      <c r="R108" s="90">
        <v>4219</v>
      </c>
      <c r="S108" s="91">
        <v>18.709999999999997</v>
      </c>
      <c r="T108" s="90">
        <v>29841.815506317238</v>
      </c>
      <c r="V108" s="150"/>
      <c r="W108" s="50">
        <f t="shared" si="13"/>
        <v>0</v>
      </c>
      <c r="X108" s="45" t="s">
        <v>2579</v>
      </c>
      <c r="Y108" s="45" t="s">
        <v>2510</v>
      </c>
      <c r="Z108" s="45">
        <v>10</v>
      </c>
      <c r="AA108" s="45">
        <v>10061</v>
      </c>
      <c r="AB108" s="45">
        <v>699500</v>
      </c>
      <c r="AF108" s="88">
        <f t="shared" si="14"/>
        <v>-1017.29</v>
      </c>
      <c r="AG108" s="138">
        <f t="shared" si="15"/>
        <v>3.3774259461426238E-2</v>
      </c>
      <c r="AI108" s="149">
        <f t="shared" si="16"/>
        <v>2.4643236669125591E-2</v>
      </c>
    </row>
    <row r="109" spans="1:35" ht="15" customHeight="1" x14ac:dyDescent="0.25">
      <c r="A109" s="93">
        <v>96</v>
      </c>
      <c r="B109" s="94" t="s">
        <v>2512</v>
      </c>
      <c r="C109" s="95" t="s">
        <v>2474</v>
      </c>
      <c r="D109" s="95" t="s">
        <v>2475</v>
      </c>
      <c r="E109" s="96" t="s">
        <v>2511</v>
      </c>
      <c r="F109" s="102">
        <v>5000</v>
      </c>
      <c r="G109" s="98">
        <v>22.950000000000003</v>
      </c>
      <c r="H109" s="103">
        <v>35709.157841297616</v>
      </c>
      <c r="I109" s="62"/>
      <c r="J109" s="100">
        <v>0</v>
      </c>
      <c r="K109" s="87">
        <v>0</v>
      </c>
      <c r="L109" s="62"/>
      <c r="M109" s="100">
        <v>-1206.55</v>
      </c>
      <c r="N109" s="89">
        <v>-0.75</v>
      </c>
      <c r="O109" s="62"/>
      <c r="P109" s="63">
        <v>876.65999999999985</v>
      </c>
      <c r="R109" s="90">
        <v>5000</v>
      </c>
      <c r="S109" s="91">
        <v>22.200000000000003</v>
      </c>
      <c r="T109" s="90">
        <v>35379.267841297609</v>
      </c>
      <c r="V109" s="150"/>
      <c r="W109" s="50">
        <f t="shared" si="13"/>
        <v>0</v>
      </c>
      <c r="X109" s="45" t="s">
        <v>2579</v>
      </c>
      <c r="Y109" s="45" t="s">
        <v>2512</v>
      </c>
      <c r="Z109" s="45">
        <v>10</v>
      </c>
      <c r="AA109" s="45">
        <v>10061</v>
      </c>
      <c r="AB109" s="45">
        <v>699500</v>
      </c>
      <c r="AF109" s="88">
        <f t="shared" si="14"/>
        <v>-1206.55</v>
      </c>
      <c r="AG109" s="138">
        <f t="shared" si="15"/>
        <v>3.3788251332116985E-2</v>
      </c>
      <c r="AI109" s="149">
        <f t="shared" si="16"/>
        <v>2.4663930635184537E-2</v>
      </c>
    </row>
    <row r="110" spans="1:35" ht="15" customHeight="1" x14ac:dyDescent="0.25">
      <c r="A110" s="93">
        <v>97</v>
      </c>
      <c r="B110" s="94" t="s">
        <v>2513</v>
      </c>
      <c r="C110" s="95" t="s">
        <v>2474</v>
      </c>
      <c r="D110" s="95" t="s">
        <v>2475</v>
      </c>
      <c r="E110" s="96" t="s">
        <v>2511</v>
      </c>
      <c r="F110" s="102">
        <v>50000</v>
      </c>
      <c r="G110" s="98">
        <v>229.38</v>
      </c>
      <c r="H110" s="103">
        <v>357012.55111173121</v>
      </c>
      <c r="I110" s="62"/>
      <c r="J110" s="100">
        <v>0</v>
      </c>
      <c r="K110" s="87">
        <v>0</v>
      </c>
      <c r="L110" s="62"/>
      <c r="M110" s="100">
        <v>-12059.22</v>
      </c>
      <c r="N110" s="89">
        <v>-7.54</v>
      </c>
      <c r="O110" s="62"/>
      <c r="P110" s="63">
        <v>8760.0799999999981</v>
      </c>
      <c r="R110" s="90">
        <v>50000</v>
      </c>
      <c r="S110" s="91">
        <v>221.84</v>
      </c>
      <c r="T110" s="90">
        <v>353713.41111173126</v>
      </c>
      <c r="V110" s="150"/>
      <c r="W110" s="50">
        <f t="shared" si="13"/>
        <v>0</v>
      </c>
      <c r="X110" s="45" t="s">
        <v>2579</v>
      </c>
      <c r="Y110" s="45" t="s">
        <v>2513</v>
      </c>
      <c r="Z110" s="45">
        <v>10</v>
      </c>
      <c r="AA110" s="45">
        <v>10061</v>
      </c>
      <c r="AB110" s="45">
        <v>699500</v>
      </c>
      <c r="AF110" s="88">
        <f t="shared" si="14"/>
        <v>-12059.22</v>
      </c>
      <c r="AG110" s="138">
        <f t="shared" si="15"/>
        <v>3.3778140187082459E-2</v>
      </c>
      <c r="AI110" s="149">
        <f t="shared" si="16"/>
        <v>2.4651076408112701E-2</v>
      </c>
    </row>
    <row r="111" spans="1:35" ht="15" customHeight="1" x14ac:dyDescent="0.25">
      <c r="A111" s="93">
        <v>98</v>
      </c>
      <c r="B111" s="94" t="s">
        <v>2514</v>
      </c>
      <c r="C111" s="95" t="s">
        <v>2474</v>
      </c>
      <c r="D111" s="95" t="s">
        <v>2475</v>
      </c>
      <c r="E111" s="96" t="s">
        <v>2511</v>
      </c>
      <c r="F111" s="102">
        <v>15792</v>
      </c>
      <c r="G111" s="98">
        <v>72.44</v>
      </c>
      <c r="H111" s="103">
        <v>112754.13055643438</v>
      </c>
      <c r="I111" s="62"/>
      <c r="J111" s="100">
        <v>0</v>
      </c>
      <c r="K111" s="87">
        <v>0</v>
      </c>
      <c r="L111" s="62"/>
      <c r="M111" s="100">
        <v>-3808.4</v>
      </c>
      <c r="N111" s="89">
        <v>-2.38</v>
      </c>
      <c r="O111" s="62"/>
      <c r="P111" s="63">
        <v>2766.5499999999993</v>
      </c>
      <c r="R111" s="90">
        <v>15792</v>
      </c>
      <c r="S111" s="91">
        <v>70.06</v>
      </c>
      <c r="T111" s="90">
        <v>111712.28055643439</v>
      </c>
      <c r="V111" s="150"/>
      <c r="W111" s="50">
        <f t="shared" si="13"/>
        <v>0</v>
      </c>
      <c r="X111" s="45" t="s">
        <v>2579</v>
      </c>
      <c r="Y111" s="45" t="s">
        <v>2514</v>
      </c>
      <c r="Z111" s="45">
        <v>10</v>
      </c>
      <c r="AA111" s="45">
        <v>10061</v>
      </c>
      <c r="AB111" s="45">
        <v>699500</v>
      </c>
      <c r="AF111" s="88">
        <f t="shared" si="14"/>
        <v>-3808.4</v>
      </c>
      <c r="AG111" s="138">
        <f t="shared" si="15"/>
        <v>3.3776146214828592E-2</v>
      </c>
      <c r="AI111" s="149">
        <f t="shared" si="16"/>
        <v>2.4650013213860233E-2</v>
      </c>
    </row>
    <row r="112" spans="1:35" ht="15" customHeight="1" x14ac:dyDescent="0.25">
      <c r="A112" s="93">
        <v>99</v>
      </c>
      <c r="B112" s="94" t="s">
        <v>2515</v>
      </c>
      <c r="C112" s="95" t="s">
        <v>2474</v>
      </c>
      <c r="D112" s="95" t="s">
        <v>2475</v>
      </c>
      <c r="E112" s="96" t="s">
        <v>2511</v>
      </c>
      <c r="F112" s="102">
        <v>2572</v>
      </c>
      <c r="G112" s="98">
        <v>11.809999999999999</v>
      </c>
      <c r="H112" s="103">
        <v>18372.73828718923</v>
      </c>
      <c r="I112" s="62"/>
      <c r="J112" s="100">
        <v>0</v>
      </c>
      <c r="K112" s="87">
        <v>0</v>
      </c>
      <c r="L112" s="62"/>
      <c r="M112" s="100">
        <v>-620.89</v>
      </c>
      <c r="N112" s="89">
        <v>-0.39</v>
      </c>
      <c r="O112" s="62"/>
      <c r="P112" s="63">
        <v>450.95000000000016</v>
      </c>
      <c r="R112" s="90">
        <v>2572</v>
      </c>
      <c r="S112" s="91">
        <v>11.419999999999998</v>
      </c>
      <c r="T112" s="90">
        <v>18202.798287189231</v>
      </c>
      <c r="V112" s="150"/>
      <c r="W112" s="50">
        <f t="shared" si="13"/>
        <v>0</v>
      </c>
      <c r="X112" s="45" t="s">
        <v>2579</v>
      </c>
      <c r="Y112" s="45" t="s">
        <v>2515</v>
      </c>
      <c r="Z112" s="45">
        <v>10</v>
      </c>
      <c r="AA112" s="45">
        <v>10061</v>
      </c>
      <c r="AB112" s="45">
        <v>699500</v>
      </c>
      <c r="AF112" s="88">
        <f t="shared" si="14"/>
        <v>-620.89</v>
      </c>
      <c r="AG112" s="138">
        <f t="shared" si="15"/>
        <v>3.3794091566248907E-2</v>
      </c>
      <c r="AI112" s="149">
        <f t="shared" si="16"/>
        <v>2.4658558273394967E-2</v>
      </c>
    </row>
    <row r="113" spans="1:35" ht="15" customHeight="1" x14ac:dyDescent="0.25">
      <c r="A113" s="93">
        <v>100</v>
      </c>
      <c r="B113" s="94" t="s">
        <v>2516</v>
      </c>
      <c r="C113" s="95" t="s">
        <v>2474</v>
      </c>
      <c r="D113" s="95" t="s">
        <v>2475</v>
      </c>
      <c r="E113" s="96" t="s">
        <v>2511</v>
      </c>
      <c r="F113" s="102">
        <v>3821</v>
      </c>
      <c r="G113" s="98">
        <v>17.519999999999996</v>
      </c>
      <c r="H113" s="103">
        <v>27275.911280283526</v>
      </c>
      <c r="I113" s="62"/>
      <c r="J113" s="100">
        <v>0</v>
      </c>
      <c r="K113" s="87">
        <v>0</v>
      </c>
      <c r="L113" s="62"/>
      <c r="M113" s="100">
        <v>-921.08</v>
      </c>
      <c r="N113" s="89">
        <v>-0.57999999999999996</v>
      </c>
      <c r="O113" s="62"/>
      <c r="P113" s="63">
        <v>668.91999999999985</v>
      </c>
      <c r="R113" s="90">
        <v>3821</v>
      </c>
      <c r="S113" s="91">
        <v>16.939999999999998</v>
      </c>
      <c r="T113" s="90">
        <v>27023.751280283523</v>
      </c>
      <c r="V113" s="150"/>
      <c r="W113" s="50">
        <f t="shared" si="13"/>
        <v>0</v>
      </c>
      <c r="X113" s="45" t="s">
        <v>2579</v>
      </c>
      <c r="Y113" s="45" t="s">
        <v>2516</v>
      </c>
      <c r="Z113" s="45">
        <v>10</v>
      </c>
      <c r="AA113" s="45">
        <v>10061</v>
      </c>
      <c r="AB113" s="45">
        <v>699500</v>
      </c>
      <c r="AF113" s="88">
        <f t="shared" si="14"/>
        <v>-921.08</v>
      </c>
      <c r="AG113" s="138">
        <f t="shared" si="15"/>
        <v>3.3768990906852141E-2</v>
      </c>
      <c r="AI113" s="149">
        <f t="shared" si="16"/>
        <v>2.4638090494719801E-2</v>
      </c>
    </row>
    <row r="114" spans="1:35" ht="15" customHeight="1" x14ac:dyDescent="0.25">
      <c r="A114" s="93">
        <v>101</v>
      </c>
      <c r="B114" s="94" t="s">
        <v>2517</v>
      </c>
      <c r="C114" s="95" t="s">
        <v>2474</v>
      </c>
      <c r="D114" s="95" t="s">
        <v>2475</v>
      </c>
      <c r="E114" s="96" t="s">
        <v>2511</v>
      </c>
      <c r="F114" s="102">
        <v>5000</v>
      </c>
      <c r="G114" s="98">
        <v>22.950000000000003</v>
      </c>
      <c r="H114" s="103">
        <v>35709.157841297616</v>
      </c>
      <c r="I114" s="62"/>
      <c r="J114" s="100">
        <v>0</v>
      </c>
      <c r="K114" s="87">
        <v>0</v>
      </c>
      <c r="L114" s="62"/>
      <c r="M114" s="100">
        <v>-1206.55</v>
      </c>
      <c r="N114" s="89">
        <v>-0.75</v>
      </c>
      <c r="O114" s="62"/>
      <c r="P114" s="63">
        <v>876.65999999999985</v>
      </c>
      <c r="R114" s="90">
        <v>5000</v>
      </c>
      <c r="S114" s="91">
        <v>22.200000000000003</v>
      </c>
      <c r="T114" s="90">
        <v>35379.267841297609</v>
      </c>
      <c r="V114" s="150"/>
      <c r="W114" s="50">
        <f t="shared" si="13"/>
        <v>0</v>
      </c>
      <c r="X114" s="45" t="s">
        <v>2579</v>
      </c>
      <c r="Y114" s="45" t="s">
        <v>2517</v>
      </c>
      <c r="Z114" s="45">
        <v>10</v>
      </c>
      <c r="AA114" s="45">
        <v>10061</v>
      </c>
      <c r="AB114" s="45">
        <v>699500</v>
      </c>
      <c r="AF114" s="88">
        <f t="shared" si="14"/>
        <v>-1206.55</v>
      </c>
      <c r="AG114" s="138">
        <f t="shared" si="15"/>
        <v>3.3788251332116985E-2</v>
      </c>
      <c r="AI114" s="149">
        <f t="shared" si="16"/>
        <v>2.4663930635184537E-2</v>
      </c>
    </row>
    <row r="115" spans="1:35" ht="15" customHeight="1" x14ac:dyDescent="0.25">
      <c r="A115" s="93">
        <v>102</v>
      </c>
      <c r="B115" s="94" t="s">
        <v>2518</v>
      </c>
      <c r="C115" s="95" t="s">
        <v>2474</v>
      </c>
      <c r="D115" s="95" t="s">
        <v>2475</v>
      </c>
      <c r="E115" s="96" t="s">
        <v>2511</v>
      </c>
      <c r="F115" s="102">
        <v>13000</v>
      </c>
      <c r="G115" s="98">
        <v>59.649999999999977</v>
      </c>
      <c r="H115" s="103">
        <v>92824.528205294991</v>
      </c>
      <c r="I115" s="62"/>
      <c r="J115" s="100">
        <v>0</v>
      </c>
      <c r="K115" s="87">
        <v>0</v>
      </c>
      <c r="L115" s="62"/>
      <c r="M115" s="100">
        <v>-3135.99</v>
      </c>
      <c r="N115" s="89">
        <v>-1.96</v>
      </c>
      <c r="O115" s="62"/>
      <c r="P115" s="63">
        <v>2278.0699999999997</v>
      </c>
      <c r="R115" s="90">
        <v>13000</v>
      </c>
      <c r="S115" s="91">
        <v>57.689999999999976</v>
      </c>
      <c r="T115" s="90">
        <v>91966.608205294993</v>
      </c>
      <c r="V115" s="150"/>
      <c r="W115" s="50">
        <f t="shared" si="13"/>
        <v>0</v>
      </c>
      <c r="X115" s="45" t="s">
        <v>2579</v>
      </c>
      <c r="Y115" s="45" t="s">
        <v>2518</v>
      </c>
      <c r="Z115" s="45">
        <v>10</v>
      </c>
      <c r="AA115" s="45">
        <v>10061</v>
      </c>
      <c r="AB115" s="45">
        <v>699500</v>
      </c>
      <c r="AF115" s="88">
        <f t="shared" si="14"/>
        <v>-3135.99</v>
      </c>
      <c r="AG115" s="138">
        <f t="shared" si="15"/>
        <v>3.3784066136746747E-2</v>
      </c>
      <c r="AI115" s="149">
        <f t="shared" si="16"/>
        <v>2.4655619790532862E-2</v>
      </c>
    </row>
    <row r="116" spans="1:35" ht="15" customHeight="1" x14ac:dyDescent="0.25">
      <c r="A116" s="93">
        <v>103</v>
      </c>
      <c r="B116" s="94" t="s">
        <v>2519</v>
      </c>
      <c r="C116" s="95" t="s">
        <v>2474</v>
      </c>
      <c r="D116" s="95" t="s">
        <v>2475</v>
      </c>
      <c r="E116" s="96" t="s">
        <v>2511</v>
      </c>
      <c r="F116" s="102">
        <v>1771</v>
      </c>
      <c r="G116" s="98">
        <v>8.1199999999999974</v>
      </c>
      <c r="H116" s="103">
        <v>12642.393161029959</v>
      </c>
      <c r="I116" s="62"/>
      <c r="J116" s="100">
        <v>0</v>
      </c>
      <c r="K116" s="87">
        <v>0</v>
      </c>
      <c r="L116" s="62"/>
      <c r="M116" s="100">
        <v>-426.89</v>
      </c>
      <c r="N116" s="89">
        <v>-0.27</v>
      </c>
      <c r="O116" s="62"/>
      <c r="P116" s="63">
        <v>309.98</v>
      </c>
      <c r="R116" s="90">
        <v>1771</v>
      </c>
      <c r="S116" s="91">
        <v>7.8499999999999979</v>
      </c>
      <c r="T116" s="90">
        <v>12525.483161029959</v>
      </c>
      <c r="V116" s="150"/>
      <c r="W116" s="50">
        <f t="shared" si="13"/>
        <v>0</v>
      </c>
      <c r="X116" s="45" t="s">
        <v>2579</v>
      </c>
      <c r="Y116" s="45" t="s">
        <v>2519</v>
      </c>
      <c r="Z116" s="45">
        <v>10</v>
      </c>
      <c r="AA116" s="45">
        <v>10061</v>
      </c>
      <c r="AB116" s="45">
        <v>699500</v>
      </c>
      <c r="AF116" s="88">
        <f t="shared" si="14"/>
        <v>-426.89</v>
      </c>
      <c r="AG116" s="138">
        <f t="shared" si="15"/>
        <v>3.3766549937387161E-2</v>
      </c>
      <c r="AI116" s="149">
        <f t="shared" si="16"/>
        <v>2.4632988181708376E-2</v>
      </c>
    </row>
    <row r="117" spans="1:35" ht="15" customHeight="1" x14ac:dyDescent="0.25">
      <c r="A117" s="93">
        <v>104</v>
      </c>
      <c r="B117" s="94" t="s">
        <v>2520</v>
      </c>
      <c r="C117" s="95" t="s">
        <v>2474</v>
      </c>
      <c r="D117" s="95" t="s">
        <v>2475</v>
      </c>
      <c r="E117" s="96" t="s">
        <v>2511</v>
      </c>
      <c r="F117" s="102">
        <v>5000</v>
      </c>
      <c r="G117" s="98">
        <v>22.950000000000003</v>
      </c>
      <c r="H117" s="103">
        <v>35709.157841297616</v>
      </c>
      <c r="I117" s="62"/>
      <c r="J117" s="100">
        <v>0</v>
      </c>
      <c r="K117" s="87">
        <v>0</v>
      </c>
      <c r="L117" s="62"/>
      <c r="M117" s="100">
        <v>-1206.55</v>
      </c>
      <c r="N117" s="89">
        <v>-0.75</v>
      </c>
      <c r="O117" s="62"/>
      <c r="P117" s="63">
        <v>876.65999999999985</v>
      </c>
      <c r="R117" s="90">
        <v>5000</v>
      </c>
      <c r="S117" s="91">
        <v>22.200000000000003</v>
      </c>
      <c r="T117" s="90">
        <v>35379.267841297609</v>
      </c>
      <c r="V117" s="150"/>
      <c r="W117" s="50">
        <f t="shared" si="13"/>
        <v>0</v>
      </c>
      <c r="X117" s="45" t="s">
        <v>2579</v>
      </c>
      <c r="Y117" s="45" t="s">
        <v>2520</v>
      </c>
      <c r="Z117" s="45">
        <v>10</v>
      </c>
      <c r="AA117" s="45">
        <v>10061</v>
      </c>
      <c r="AB117" s="45">
        <v>699500</v>
      </c>
      <c r="AF117" s="88">
        <f t="shared" si="14"/>
        <v>-1206.55</v>
      </c>
      <c r="AG117" s="138">
        <f t="shared" si="15"/>
        <v>3.3788251332116985E-2</v>
      </c>
      <c r="AI117" s="149">
        <f t="shared" si="16"/>
        <v>2.4663930635184537E-2</v>
      </c>
    </row>
    <row r="118" spans="1:35" ht="15" customHeight="1" x14ac:dyDescent="0.25">
      <c r="A118" s="93">
        <v>105</v>
      </c>
      <c r="B118" s="94" t="s">
        <v>2521</v>
      </c>
      <c r="C118" s="95" t="s">
        <v>2474</v>
      </c>
      <c r="D118" s="95" t="s">
        <v>2475</v>
      </c>
      <c r="E118" s="96" t="s">
        <v>2511</v>
      </c>
      <c r="F118" s="102">
        <v>100000</v>
      </c>
      <c r="G118" s="98">
        <v>458.77000000000004</v>
      </c>
      <c r="H118" s="103">
        <v>714039.46360791405</v>
      </c>
      <c r="I118" s="62"/>
      <c r="J118" s="100">
        <v>0</v>
      </c>
      <c r="K118" s="87">
        <v>0</v>
      </c>
      <c r="L118" s="62"/>
      <c r="M118" s="100">
        <v>-24118.959999999999</v>
      </c>
      <c r="N118" s="89">
        <v>-15.07</v>
      </c>
      <c r="O118" s="62"/>
      <c r="P118" s="63">
        <v>17520.97</v>
      </c>
      <c r="R118" s="90">
        <v>100000</v>
      </c>
      <c r="S118" s="91">
        <v>443.70000000000005</v>
      </c>
      <c r="T118" s="90">
        <v>707441.47360791406</v>
      </c>
      <c r="V118" s="150"/>
      <c r="W118" s="50">
        <f t="shared" si="13"/>
        <v>0</v>
      </c>
      <c r="X118" s="45" t="s">
        <v>2579</v>
      </c>
      <c r="Y118" s="45" t="s">
        <v>2521</v>
      </c>
      <c r="Z118" s="45">
        <v>10</v>
      </c>
      <c r="AA118" s="45">
        <v>10061</v>
      </c>
      <c r="AB118" s="45">
        <v>699500</v>
      </c>
      <c r="AF118" s="88">
        <f t="shared" si="14"/>
        <v>-24118.959999999999</v>
      </c>
      <c r="AG118" s="138">
        <f t="shared" si="15"/>
        <v>3.3778189062732188E-2</v>
      </c>
      <c r="AI118" s="149">
        <f t="shared" si="16"/>
        <v>2.4651712930202643E-2</v>
      </c>
    </row>
    <row r="119" spans="1:35" ht="15" customHeight="1" x14ac:dyDescent="0.25">
      <c r="A119" s="93">
        <v>106</v>
      </c>
      <c r="B119" s="94" t="s">
        <v>2522</v>
      </c>
      <c r="C119" s="95" t="s">
        <v>2474</v>
      </c>
      <c r="D119" s="95" t="s">
        <v>2475</v>
      </c>
      <c r="E119" s="96" t="s">
        <v>2511</v>
      </c>
      <c r="F119" s="102">
        <v>4500</v>
      </c>
      <c r="G119" s="98">
        <v>20.640000000000008</v>
      </c>
      <c r="H119" s="103">
        <v>32124.64268923811</v>
      </c>
      <c r="I119" s="62"/>
      <c r="J119" s="100">
        <v>0</v>
      </c>
      <c r="K119" s="87">
        <v>0</v>
      </c>
      <c r="L119" s="62"/>
      <c r="M119" s="100">
        <v>-1085.1099999999999</v>
      </c>
      <c r="N119" s="89">
        <v>-0.68</v>
      </c>
      <c r="O119" s="62"/>
      <c r="P119" s="63">
        <v>788.18000000000006</v>
      </c>
      <c r="R119" s="90">
        <v>4500</v>
      </c>
      <c r="S119" s="91">
        <v>19.960000000000008</v>
      </c>
      <c r="T119" s="90">
        <v>31827.712689238109</v>
      </c>
      <c r="V119" s="150"/>
      <c r="W119" s="50">
        <f t="shared" si="13"/>
        <v>0</v>
      </c>
      <c r="X119" s="45" t="s">
        <v>2579</v>
      </c>
      <c r="Y119" s="45" t="s">
        <v>2522</v>
      </c>
      <c r="Z119" s="45">
        <v>10</v>
      </c>
      <c r="AA119" s="45">
        <v>10061</v>
      </c>
      <c r="AB119" s="45">
        <v>699500</v>
      </c>
      <c r="AF119" s="88">
        <f t="shared" si="14"/>
        <v>-1085.1099999999999</v>
      </c>
      <c r="AG119" s="138">
        <f t="shared" si="15"/>
        <v>3.3778118888261328E-2</v>
      </c>
      <c r="AI119" s="149">
        <f t="shared" si="16"/>
        <v>2.4648974860596602E-2</v>
      </c>
    </row>
    <row r="120" spans="1:35" ht="15" customHeight="1" x14ac:dyDescent="0.25">
      <c r="A120" s="93">
        <v>107</v>
      </c>
      <c r="B120" s="94" t="s">
        <v>2523</v>
      </c>
      <c r="C120" s="95" t="s">
        <v>2474</v>
      </c>
      <c r="D120" s="95" t="s">
        <v>2475</v>
      </c>
      <c r="E120" s="96" t="s">
        <v>2511</v>
      </c>
      <c r="F120" s="102">
        <v>5000</v>
      </c>
      <c r="G120" s="98">
        <v>22.950000000000003</v>
      </c>
      <c r="H120" s="103">
        <v>35709.157841297616</v>
      </c>
      <c r="I120" s="62"/>
      <c r="J120" s="100">
        <v>0</v>
      </c>
      <c r="K120" s="87">
        <v>0</v>
      </c>
      <c r="L120" s="62"/>
      <c r="M120" s="100">
        <v>-1206.55</v>
      </c>
      <c r="N120" s="89">
        <v>-0.75</v>
      </c>
      <c r="O120" s="62"/>
      <c r="P120" s="63">
        <v>876.65999999999985</v>
      </c>
      <c r="R120" s="90">
        <v>5000</v>
      </c>
      <c r="S120" s="91">
        <v>22.200000000000003</v>
      </c>
      <c r="T120" s="90">
        <v>35379.267841297609</v>
      </c>
      <c r="V120" s="150"/>
      <c r="W120" s="50">
        <f t="shared" si="13"/>
        <v>0</v>
      </c>
      <c r="X120" s="45" t="s">
        <v>2579</v>
      </c>
      <c r="Y120" s="45" t="s">
        <v>2523</v>
      </c>
      <c r="Z120" s="45">
        <v>10</v>
      </c>
      <c r="AA120" s="45">
        <v>10061</v>
      </c>
      <c r="AB120" s="45">
        <v>699500</v>
      </c>
      <c r="AF120" s="88">
        <f t="shared" si="14"/>
        <v>-1206.55</v>
      </c>
      <c r="AG120" s="138">
        <f t="shared" si="15"/>
        <v>3.3788251332116985E-2</v>
      </c>
      <c r="AI120" s="149">
        <f t="shared" si="16"/>
        <v>2.4663930635184537E-2</v>
      </c>
    </row>
    <row r="121" spans="1:35" ht="15" customHeight="1" x14ac:dyDescent="0.25">
      <c r="A121" s="93">
        <v>108</v>
      </c>
      <c r="B121" s="94" t="s">
        <v>2524</v>
      </c>
      <c r="C121" s="95" t="s">
        <v>2474</v>
      </c>
      <c r="D121" s="95" t="s">
        <v>2475</v>
      </c>
      <c r="E121" s="96" t="s">
        <v>2511</v>
      </c>
      <c r="F121" s="102">
        <v>4580</v>
      </c>
      <c r="G121" s="98">
        <v>21.01</v>
      </c>
      <c r="H121" s="103">
        <v>32706.346918896554</v>
      </c>
      <c r="I121" s="62"/>
      <c r="J121" s="100">
        <v>0</v>
      </c>
      <c r="K121" s="87">
        <v>0</v>
      </c>
      <c r="L121" s="62"/>
      <c r="M121" s="100">
        <v>-1104.56</v>
      </c>
      <c r="N121" s="89">
        <v>-0.69</v>
      </c>
      <c r="O121" s="62"/>
      <c r="P121" s="63">
        <v>802.4000000000002</v>
      </c>
      <c r="R121" s="90">
        <v>4580</v>
      </c>
      <c r="S121" s="91">
        <v>20.32</v>
      </c>
      <c r="T121" s="90">
        <v>32404.186918896554</v>
      </c>
      <c r="V121" s="150"/>
      <c r="W121" s="50">
        <f t="shared" si="13"/>
        <v>0</v>
      </c>
      <c r="X121" s="45" t="s">
        <v>2579</v>
      </c>
      <c r="Y121" s="45" t="s">
        <v>2524</v>
      </c>
      <c r="Z121" s="45">
        <v>10</v>
      </c>
      <c r="AA121" s="45">
        <v>10061</v>
      </c>
      <c r="AB121" s="45">
        <v>699500</v>
      </c>
      <c r="AF121" s="88">
        <f t="shared" si="14"/>
        <v>-1104.56</v>
      </c>
      <c r="AG121" s="138">
        <f t="shared" si="15"/>
        <v>3.3772038275599187E-2</v>
      </c>
      <c r="AI121" s="149">
        <f t="shared" si="16"/>
        <v>2.4647317498547396E-2</v>
      </c>
    </row>
    <row r="122" spans="1:35" ht="15" customHeight="1" x14ac:dyDescent="0.25">
      <c r="A122" s="93">
        <v>109</v>
      </c>
      <c r="B122" s="94" t="s">
        <v>2525</v>
      </c>
      <c r="C122" s="95" t="s">
        <v>2474</v>
      </c>
      <c r="D122" s="95" t="s">
        <v>2475</v>
      </c>
      <c r="E122" s="96" t="s">
        <v>2511</v>
      </c>
      <c r="F122" s="102">
        <v>3287</v>
      </c>
      <c r="G122" s="98">
        <v>15.080000000000002</v>
      </c>
      <c r="H122" s="103">
        <v>23475.600829107047</v>
      </c>
      <c r="I122" s="62"/>
      <c r="J122" s="100">
        <v>0</v>
      </c>
      <c r="K122" s="87">
        <v>0</v>
      </c>
      <c r="L122" s="62"/>
      <c r="M122" s="100">
        <v>-792.8</v>
      </c>
      <c r="N122" s="89">
        <v>-0.5</v>
      </c>
      <c r="O122" s="62"/>
      <c r="P122" s="63">
        <v>575.73</v>
      </c>
      <c r="R122" s="90">
        <v>3287</v>
      </c>
      <c r="S122" s="91">
        <v>14.580000000000002</v>
      </c>
      <c r="T122" s="90">
        <v>23258.530829107047</v>
      </c>
      <c r="V122" s="150"/>
      <c r="W122" s="50">
        <f t="shared" si="13"/>
        <v>0</v>
      </c>
      <c r="X122" s="45" t="s">
        <v>2579</v>
      </c>
      <c r="Y122" s="45" t="s">
        <v>2525</v>
      </c>
      <c r="Z122" s="45">
        <v>10</v>
      </c>
      <c r="AA122" s="45">
        <v>10061</v>
      </c>
      <c r="AB122" s="45">
        <v>699500</v>
      </c>
      <c r="AF122" s="88">
        <f t="shared" si="14"/>
        <v>-792.8</v>
      </c>
      <c r="AG122" s="138">
        <f t="shared" si="15"/>
        <v>3.3771233621293265E-2</v>
      </c>
      <c r="AI122" s="149">
        <f t="shared" si="16"/>
        <v>2.463852347618439E-2</v>
      </c>
    </row>
    <row r="123" spans="1:35" ht="15" customHeight="1" x14ac:dyDescent="0.25">
      <c r="A123" s="93">
        <v>110</v>
      </c>
      <c r="B123" s="94" t="s">
        <v>2526</v>
      </c>
      <c r="C123" s="95" t="s">
        <v>2474</v>
      </c>
      <c r="D123" s="95" t="s">
        <v>2475</v>
      </c>
      <c r="E123" s="96" t="s">
        <v>2511</v>
      </c>
      <c r="F123" s="102">
        <v>2232</v>
      </c>
      <c r="G123" s="98">
        <v>10.249999999999998</v>
      </c>
      <c r="H123" s="103">
        <v>15942.21189048608</v>
      </c>
      <c r="I123" s="62"/>
      <c r="J123" s="100">
        <v>0</v>
      </c>
      <c r="K123" s="87">
        <v>0</v>
      </c>
      <c r="L123" s="62"/>
      <c r="M123" s="100">
        <v>-538.87</v>
      </c>
      <c r="N123" s="89">
        <v>-0.34</v>
      </c>
      <c r="O123" s="62"/>
      <c r="P123" s="63">
        <v>391.31999999999994</v>
      </c>
      <c r="R123" s="90">
        <v>2232</v>
      </c>
      <c r="S123" s="91">
        <v>9.9099999999999984</v>
      </c>
      <c r="T123" s="90">
        <v>15794.661890486079</v>
      </c>
      <c r="V123" s="150"/>
      <c r="W123" s="50">
        <f t="shared" si="13"/>
        <v>0</v>
      </c>
      <c r="X123" s="45" t="s">
        <v>2579</v>
      </c>
      <c r="Y123" s="45" t="s">
        <v>2526</v>
      </c>
      <c r="Z123" s="45">
        <v>10</v>
      </c>
      <c r="AA123" s="45">
        <v>10061</v>
      </c>
      <c r="AB123" s="45">
        <v>699500</v>
      </c>
      <c r="AF123" s="88">
        <f t="shared" si="14"/>
        <v>-538.87</v>
      </c>
      <c r="AG123" s="138">
        <f t="shared" si="15"/>
        <v>3.3801457646011113E-2</v>
      </c>
      <c r="AI123" s="149">
        <f t="shared" si="16"/>
        <v>2.4660273894690651E-2</v>
      </c>
    </row>
    <row r="124" spans="1:35" ht="15" customHeight="1" x14ac:dyDescent="0.25">
      <c r="A124" s="93">
        <v>111</v>
      </c>
      <c r="B124" s="94" t="s">
        <v>2527</v>
      </c>
      <c r="C124" s="95" t="s">
        <v>2474</v>
      </c>
      <c r="D124" s="95" t="s">
        <v>2475</v>
      </c>
      <c r="E124" s="96" t="s">
        <v>2511</v>
      </c>
      <c r="F124" s="102">
        <v>4000</v>
      </c>
      <c r="G124" s="98">
        <v>18.350000000000005</v>
      </c>
      <c r="H124" s="103">
        <v>28557.630602121488</v>
      </c>
      <c r="I124" s="62"/>
      <c r="J124" s="100">
        <v>0</v>
      </c>
      <c r="K124" s="87">
        <v>0</v>
      </c>
      <c r="L124" s="62"/>
      <c r="M124" s="100">
        <v>-964.72</v>
      </c>
      <c r="N124" s="89">
        <v>-0.6</v>
      </c>
      <c r="O124" s="62"/>
      <c r="P124" s="63">
        <v>700.91000000000008</v>
      </c>
      <c r="R124" s="90">
        <v>4000</v>
      </c>
      <c r="S124" s="91">
        <v>17.750000000000004</v>
      </c>
      <c r="T124" s="90">
        <v>28293.820602121486</v>
      </c>
      <c r="V124" s="150"/>
      <c r="W124" s="50">
        <f t="shared" si="13"/>
        <v>0</v>
      </c>
      <c r="X124" s="45" t="s">
        <v>2579</v>
      </c>
      <c r="Y124" s="45" t="s">
        <v>2527</v>
      </c>
      <c r="Z124" s="45">
        <v>10</v>
      </c>
      <c r="AA124" s="45">
        <v>10061</v>
      </c>
      <c r="AB124" s="45">
        <v>699500</v>
      </c>
      <c r="AF124" s="88">
        <f t="shared" si="14"/>
        <v>-964.72</v>
      </c>
      <c r="AG124" s="138">
        <f t="shared" si="15"/>
        <v>3.3781514070300112E-2</v>
      </c>
      <c r="AI124" s="149">
        <f t="shared" si="16"/>
        <v>2.4657593962973082E-2</v>
      </c>
    </row>
    <row r="125" spans="1:35" ht="15" customHeight="1" x14ac:dyDescent="0.25">
      <c r="A125" s="93">
        <v>112</v>
      </c>
      <c r="B125" s="94" t="s">
        <v>2528</v>
      </c>
      <c r="C125" s="95" t="s">
        <v>2474</v>
      </c>
      <c r="D125" s="95" t="s">
        <v>2475</v>
      </c>
      <c r="E125" s="96" t="s">
        <v>2511</v>
      </c>
      <c r="F125" s="102">
        <v>21336</v>
      </c>
      <c r="G125" s="98">
        <v>97.88000000000001</v>
      </c>
      <c r="H125" s="103">
        <v>152340.55051660095</v>
      </c>
      <c r="I125" s="62"/>
      <c r="J125" s="100">
        <v>0</v>
      </c>
      <c r="K125" s="87">
        <v>0</v>
      </c>
      <c r="L125" s="62"/>
      <c r="M125" s="100">
        <v>-5145.8599999999997</v>
      </c>
      <c r="N125" s="89">
        <v>-3.22</v>
      </c>
      <c r="O125" s="62"/>
      <c r="P125" s="63">
        <v>3737.9600000000009</v>
      </c>
      <c r="R125" s="90">
        <v>21336</v>
      </c>
      <c r="S125" s="91">
        <v>94.660000000000011</v>
      </c>
      <c r="T125" s="90">
        <v>150932.65051660096</v>
      </c>
      <c r="V125" s="150"/>
      <c r="W125" s="50">
        <f t="shared" si="13"/>
        <v>0</v>
      </c>
      <c r="X125" s="45" t="s">
        <v>2579</v>
      </c>
      <c r="Y125" s="45" t="s">
        <v>2528</v>
      </c>
      <c r="Z125" s="45">
        <v>10</v>
      </c>
      <c r="AA125" s="45">
        <v>10061</v>
      </c>
      <c r="AB125" s="45">
        <v>699500</v>
      </c>
      <c r="AF125" s="88">
        <f t="shared" si="14"/>
        <v>-5145.8599999999997</v>
      </c>
      <c r="AG125" s="138">
        <f t="shared" si="15"/>
        <v>3.3778662231099404E-2</v>
      </c>
      <c r="AI125" s="149">
        <f t="shared" si="16"/>
        <v>2.4650776839268265E-2</v>
      </c>
    </row>
    <row r="126" spans="1:35" ht="15" customHeight="1" x14ac:dyDescent="0.25">
      <c r="A126" s="93">
        <v>113</v>
      </c>
      <c r="B126" s="94" t="s">
        <v>2529</v>
      </c>
      <c r="C126" s="95" t="s">
        <v>2474</v>
      </c>
      <c r="D126" s="95" t="s">
        <v>2475</v>
      </c>
      <c r="E126" s="96" t="s">
        <v>2511</v>
      </c>
      <c r="F126" s="102">
        <v>80000</v>
      </c>
      <c r="G126" s="98">
        <v>367.00999999999993</v>
      </c>
      <c r="H126" s="103">
        <v>571225.09782840312</v>
      </c>
      <c r="I126" s="62"/>
      <c r="J126" s="100">
        <v>0</v>
      </c>
      <c r="K126" s="87">
        <v>0</v>
      </c>
      <c r="L126" s="62"/>
      <c r="M126" s="100">
        <v>-19294.86</v>
      </c>
      <c r="N126" s="89">
        <v>-12.06</v>
      </c>
      <c r="O126" s="62"/>
      <c r="P126" s="63">
        <v>14016.350000000002</v>
      </c>
      <c r="R126" s="90">
        <v>80000</v>
      </c>
      <c r="S126" s="91">
        <v>354.94999999999993</v>
      </c>
      <c r="T126" s="90">
        <v>565946.58782840311</v>
      </c>
      <c r="V126" s="150"/>
      <c r="W126" s="50">
        <f t="shared" si="13"/>
        <v>0</v>
      </c>
      <c r="X126" s="45" t="s">
        <v>2579</v>
      </c>
      <c r="Y126" s="45" t="s">
        <v>2529</v>
      </c>
      <c r="Z126" s="45">
        <v>10</v>
      </c>
      <c r="AA126" s="45">
        <v>10061</v>
      </c>
      <c r="AB126" s="45">
        <v>699500</v>
      </c>
      <c r="AF126" s="88">
        <f t="shared" si="14"/>
        <v>-19294.86</v>
      </c>
      <c r="AG126" s="138">
        <f t="shared" si="15"/>
        <v>3.3778032641339238E-2</v>
      </c>
      <c r="AI126" s="149">
        <f t="shared" si="16"/>
        <v>2.4651246908076956E-2</v>
      </c>
    </row>
    <row r="127" spans="1:35" ht="15" customHeight="1" x14ac:dyDescent="0.25">
      <c r="A127" s="93">
        <v>114</v>
      </c>
      <c r="B127" s="94" t="s">
        <v>2530</v>
      </c>
      <c r="C127" s="95" t="s">
        <v>2474</v>
      </c>
      <c r="D127" s="95" t="s">
        <v>2475</v>
      </c>
      <c r="E127" s="96" t="s">
        <v>2511</v>
      </c>
      <c r="F127" s="102">
        <v>1000</v>
      </c>
      <c r="G127" s="98">
        <v>4.5900000000000007</v>
      </c>
      <c r="H127" s="103">
        <v>7137.8250144788444</v>
      </c>
      <c r="I127" s="62"/>
      <c r="J127" s="100">
        <v>0</v>
      </c>
      <c r="K127" s="87">
        <v>0</v>
      </c>
      <c r="L127" s="62"/>
      <c r="M127" s="100">
        <v>-241.31</v>
      </c>
      <c r="N127" s="89">
        <v>-0.15</v>
      </c>
      <c r="O127" s="62"/>
      <c r="P127" s="63">
        <v>175.35000000000002</v>
      </c>
      <c r="R127" s="90">
        <v>1000</v>
      </c>
      <c r="S127" s="91">
        <v>4.4400000000000004</v>
      </c>
      <c r="T127" s="90">
        <v>7071.8650144788444</v>
      </c>
      <c r="V127" s="150"/>
      <c r="W127" s="50">
        <f t="shared" si="13"/>
        <v>0</v>
      </c>
      <c r="X127" s="45" t="s">
        <v>2579</v>
      </c>
      <c r="Y127" s="45" t="s">
        <v>2530</v>
      </c>
      <c r="Z127" s="45">
        <v>10</v>
      </c>
      <c r="AA127" s="45">
        <v>10061</v>
      </c>
      <c r="AB127" s="45">
        <v>699500</v>
      </c>
      <c r="AF127" s="88">
        <f t="shared" si="14"/>
        <v>-241.31</v>
      </c>
      <c r="AG127" s="138">
        <f t="shared" si="15"/>
        <v>3.3807217115929648E-2</v>
      </c>
      <c r="AI127" s="149">
        <f t="shared" si="16"/>
        <v>2.4680341322387358E-2</v>
      </c>
    </row>
    <row r="128" spans="1:35" ht="15" customHeight="1" x14ac:dyDescent="0.25">
      <c r="A128" s="93">
        <v>115</v>
      </c>
      <c r="B128" s="94" t="s">
        <v>2531</v>
      </c>
      <c r="C128" s="95" t="s">
        <v>2474</v>
      </c>
      <c r="D128" s="95" t="s">
        <v>2475</v>
      </c>
      <c r="E128" s="96" t="s">
        <v>2511</v>
      </c>
      <c r="F128" s="102">
        <v>103647</v>
      </c>
      <c r="G128" s="98">
        <v>475.50000000000006</v>
      </c>
      <c r="H128" s="103">
        <v>740076.38308069669</v>
      </c>
      <c r="I128" s="62"/>
      <c r="J128" s="100">
        <v>0</v>
      </c>
      <c r="K128" s="87">
        <v>0</v>
      </c>
      <c r="L128" s="62"/>
      <c r="M128" s="100">
        <v>-24998.51</v>
      </c>
      <c r="N128" s="89">
        <v>-15.62</v>
      </c>
      <c r="O128" s="62"/>
      <c r="P128" s="63">
        <v>18159.88</v>
      </c>
      <c r="R128" s="90">
        <v>103647</v>
      </c>
      <c r="S128" s="91">
        <v>459.88000000000005</v>
      </c>
      <c r="T128" s="90">
        <v>733237.75308069668</v>
      </c>
      <c r="V128" s="150"/>
      <c r="W128" s="50">
        <f t="shared" si="13"/>
        <v>0</v>
      </c>
      <c r="X128" s="45" t="s">
        <v>2579</v>
      </c>
      <c r="Y128" s="45" t="s">
        <v>2531</v>
      </c>
      <c r="Z128" s="45">
        <v>10</v>
      </c>
      <c r="AA128" s="45">
        <v>10061</v>
      </c>
      <c r="AB128" s="45">
        <v>699500</v>
      </c>
      <c r="AF128" s="88">
        <f t="shared" si="14"/>
        <v>-24998.51</v>
      </c>
      <c r="AG128" s="138">
        <f t="shared" si="15"/>
        <v>3.37782836630178E-2</v>
      </c>
      <c r="AI128" s="149">
        <f t="shared" si="16"/>
        <v>2.4651742020631352E-2</v>
      </c>
    </row>
    <row r="129" spans="1:35" ht="15" customHeight="1" x14ac:dyDescent="0.25">
      <c r="A129" s="93">
        <v>116</v>
      </c>
      <c r="B129" s="94" t="s">
        <v>2532</v>
      </c>
      <c r="C129" s="95" t="s">
        <v>2474</v>
      </c>
      <c r="D129" s="95" t="s">
        <v>2475</v>
      </c>
      <c r="E129" s="96" t="s">
        <v>2511</v>
      </c>
      <c r="F129" s="102">
        <v>1650</v>
      </c>
      <c r="G129" s="98">
        <v>7.5600000000000005</v>
      </c>
      <c r="H129" s="103">
        <v>11775.661668522569</v>
      </c>
      <c r="I129" s="62"/>
      <c r="J129" s="100">
        <v>0</v>
      </c>
      <c r="K129" s="87">
        <v>0</v>
      </c>
      <c r="L129" s="62"/>
      <c r="M129" s="100">
        <v>-397.45</v>
      </c>
      <c r="N129" s="89">
        <v>-0.25</v>
      </c>
      <c r="O129" s="62"/>
      <c r="P129" s="63">
        <v>288.67</v>
      </c>
      <c r="R129" s="90">
        <v>1650</v>
      </c>
      <c r="S129" s="91">
        <v>7.3100000000000005</v>
      </c>
      <c r="T129" s="90">
        <v>11666.881668522568</v>
      </c>
      <c r="V129" s="150"/>
      <c r="W129" s="50">
        <f t="shared" si="13"/>
        <v>0</v>
      </c>
      <c r="X129" s="45" t="s">
        <v>2579</v>
      </c>
      <c r="Y129" s="45" t="s">
        <v>2532</v>
      </c>
      <c r="Z129" s="45">
        <v>10</v>
      </c>
      <c r="AA129" s="45">
        <v>10061</v>
      </c>
      <c r="AB129" s="45">
        <v>699500</v>
      </c>
      <c r="AF129" s="88">
        <f t="shared" si="14"/>
        <v>-397.45</v>
      </c>
      <c r="AG129" s="138">
        <f t="shared" si="15"/>
        <v>3.3751818894595158E-2</v>
      </c>
      <c r="AI129" s="149">
        <f t="shared" si="16"/>
        <v>2.4627873848809618E-2</v>
      </c>
    </row>
    <row r="130" spans="1:35" ht="15" customHeight="1" x14ac:dyDescent="0.25">
      <c r="A130" s="93">
        <v>117</v>
      </c>
      <c r="B130" s="94" t="s">
        <v>2533</v>
      </c>
      <c r="C130" s="95" t="s">
        <v>2474</v>
      </c>
      <c r="D130" s="95" t="s">
        <v>2475</v>
      </c>
      <c r="E130" s="96" t="s">
        <v>2511</v>
      </c>
      <c r="F130" s="102">
        <v>5000</v>
      </c>
      <c r="G130" s="98">
        <v>22.950000000000003</v>
      </c>
      <c r="H130" s="103">
        <v>35709.157841297616</v>
      </c>
      <c r="I130" s="62"/>
      <c r="J130" s="100">
        <v>0</v>
      </c>
      <c r="K130" s="87">
        <v>0</v>
      </c>
      <c r="L130" s="62"/>
      <c r="M130" s="100">
        <v>-1206.55</v>
      </c>
      <c r="N130" s="89">
        <v>-0.75</v>
      </c>
      <c r="O130" s="62"/>
      <c r="P130" s="63">
        <v>876.65999999999985</v>
      </c>
      <c r="R130" s="90">
        <v>5000</v>
      </c>
      <c r="S130" s="91">
        <v>22.200000000000003</v>
      </c>
      <c r="T130" s="90">
        <v>35379.267841297609</v>
      </c>
      <c r="V130" s="150"/>
      <c r="W130" s="50">
        <f t="shared" si="13"/>
        <v>0</v>
      </c>
      <c r="X130" s="45" t="s">
        <v>2579</v>
      </c>
      <c r="Y130" s="45" t="s">
        <v>2533</v>
      </c>
      <c r="Z130" s="45">
        <v>10</v>
      </c>
      <c r="AA130" s="45">
        <v>10061</v>
      </c>
      <c r="AB130" s="45">
        <v>699500</v>
      </c>
      <c r="AF130" s="88">
        <f t="shared" si="14"/>
        <v>-1206.55</v>
      </c>
      <c r="AG130" s="138">
        <f t="shared" si="15"/>
        <v>3.3788251332116985E-2</v>
      </c>
      <c r="AI130" s="149">
        <f t="shared" si="16"/>
        <v>2.4663930635184537E-2</v>
      </c>
    </row>
    <row r="131" spans="1:35" ht="15" customHeight="1" x14ac:dyDescent="0.25">
      <c r="A131" s="93">
        <v>118</v>
      </c>
      <c r="B131" s="94" t="s">
        <v>2534</v>
      </c>
      <c r="C131" s="95" t="s">
        <v>2474</v>
      </c>
      <c r="D131" s="95" t="s">
        <v>2475</v>
      </c>
      <c r="E131" s="96" t="s">
        <v>2511</v>
      </c>
      <c r="F131" s="102">
        <v>4183</v>
      </c>
      <c r="G131" s="98">
        <v>19.190000000000005</v>
      </c>
      <c r="H131" s="103">
        <v>29863.443533108424</v>
      </c>
      <c r="I131" s="62"/>
      <c r="J131" s="100">
        <v>0</v>
      </c>
      <c r="K131" s="87">
        <v>0</v>
      </c>
      <c r="L131" s="62"/>
      <c r="M131" s="100">
        <v>-1008.88</v>
      </c>
      <c r="N131" s="89">
        <v>-0.63</v>
      </c>
      <c r="O131" s="62"/>
      <c r="P131" s="63">
        <v>732.8900000000001</v>
      </c>
      <c r="R131" s="90">
        <v>4183</v>
      </c>
      <c r="S131" s="91">
        <v>18.560000000000006</v>
      </c>
      <c r="T131" s="90">
        <v>29587.453533108423</v>
      </c>
      <c r="V131" s="150"/>
      <c r="W131" s="50">
        <f t="shared" si="13"/>
        <v>0</v>
      </c>
      <c r="X131" s="45" t="s">
        <v>2579</v>
      </c>
      <c r="Y131" s="45" t="s">
        <v>2534</v>
      </c>
      <c r="Z131" s="45">
        <v>10</v>
      </c>
      <c r="AA131" s="45">
        <v>10061</v>
      </c>
      <c r="AB131" s="45">
        <v>699500</v>
      </c>
      <c r="AF131" s="88">
        <f t="shared" si="14"/>
        <v>-1008.88</v>
      </c>
      <c r="AG131" s="138">
        <f t="shared" si="15"/>
        <v>3.3783110071733506E-2</v>
      </c>
      <c r="AI131" s="149">
        <f t="shared" si="16"/>
        <v>2.4655305005194517E-2</v>
      </c>
    </row>
    <row r="132" spans="1:35" ht="15" customHeight="1" x14ac:dyDescent="0.25">
      <c r="A132" s="93">
        <v>119</v>
      </c>
      <c r="B132" s="94" t="s">
        <v>2535</v>
      </c>
      <c r="C132" s="95" t="s">
        <v>2474</v>
      </c>
      <c r="D132" s="95" t="s">
        <v>2475</v>
      </c>
      <c r="E132" s="96" t="s">
        <v>2511</v>
      </c>
      <c r="F132" s="102">
        <v>2000</v>
      </c>
      <c r="G132" s="98">
        <v>9.1800000000000033</v>
      </c>
      <c r="H132" s="103">
        <v>14285.691413409386</v>
      </c>
      <c r="I132" s="62"/>
      <c r="J132" s="100">
        <v>0</v>
      </c>
      <c r="K132" s="87">
        <v>0</v>
      </c>
      <c r="L132" s="62"/>
      <c r="M132" s="100">
        <v>-482.62</v>
      </c>
      <c r="N132" s="89">
        <v>-0.3</v>
      </c>
      <c r="O132" s="62"/>
      <c r="P132" s="63">
        <v>350.66000000000008</v>
      </c>
      <c r="R132" s="90">
        <v>2000</v>
      </c>
      <c r="S132" s="91">
        <v>8.8800000000000026</v>
      </c>
      <c r="T132" s="90">
        <v>14153.731413409385</v>
      </c>
      <c r="V132" s="150"/>
      <c r="W132" s="50">
        <f t="shared" si="13"/>
        <v>0</v>
      </c>
      <c r="X132" s="45" t="s">
        <v>2579</v>
      </c>
      <c r="Y132" s="45" t="s">
        <v>2535</v>
      </c>
      <c r="Z132" s="45">
        <v>10</v>
      </c>
      <c r="AA132" s="45">
        <v>10061</v>
      </c>
      <c r="AB132" s="45">
        <v>699500</v>
      </c>
      <c r="AF132" s="88">
        <f t="shared" si="14"/>
        <v>-482.62</v>
      </c>
      <c r="AG132" s="138">
        <f t="shared" si="15"/>
        <v>3.3783454089382374E-2</v>
      </c>
      <c r="AI132" s="149">
        <f t="shared" si="16"/>
        <v>2.4660134780887522E-2</v>
      </c>
    </row>
    <row r="133" spans="1:35" ht="15" customHeight="1" x14ac:dyDescent="0.25">
      <c r="A133" s="93">
        <v>120</v>
      </c>
      <c r="B133" s="94" t="s">
        <v>2536</v>
      </c>
      <c r="C133" s="95" t="s">
        <v>2474</v>
      </c>
      <c r="D133" s="95" t="s">
        <v>2475</v>
      </c>
      <c r="E133" s="96" t="s">
        <v>2511</v>
      </c>
      <c r="F133" s="102">
        <v>12000</v>
      </c>
      <c r="G133" s="98">
        <v>55.050000000000004</v>
      </c>
      <c r="H133" s="103">
        <v>85684.142350570561</v>
      </c>
      <c r="I133" s="62"/>
      <c r="J133" s="100">
        <v>0</v>
      </c>
      <c r="K133" s="87">
        <v>0</v>
      </c>
      <c r="L133" s="62"/>
      <c r="M133" s="100">
        <v>-2894.15</v>
      </c>
      <c r="N133" s="89">
        <v>-1.81</v>
      </c>
      <c r="O133" s="62"/>
      <c r="P133" s="63">
        <v>2102.3500000000004</v>
      </c>
      <c r="R133" s="90">
        <v>12000</v>
      </c>
      <c r="S133" s="91">
        <v>53.24</v>
      </c>
      <c r="T133" s="90">
        <v>84892.342350570572</v>
      </c>
      <c r="V133" s="150"/>
      <c r="W133" s="50">
        <f t="shared" si="13"/>
        <v>0</v>
      </c>
      <c r="X133" s="45" t="s">
        <v>2579</v>
      </c>
      <c r="Y133" s="45" t="s">
        <v>2536</v>
      </c>
      <c r="Z133" s="45">
        <v>10</v>
      </c>
      <c r="AA133" s="45">
        <v>10061</v>
      </c>
      <c r="AB133" s="45">
        <v>699500</v>
      </c>
      <c r="AF133" s="88">
        <f t="shared" si="14"/>
        <v>-2894.15</v>
      </c>
      <c r="AG133" s="138">
        <f t="shared" si="15"/>
        <v>3.3776961764509374E-2</v>
      </c>
      <c r="AI133" s="149">
        <f t="shared" si="16"/>
        <v>2.4649939335816738E-2</v>
      </c>
    </row>
    <row r="134" spans="1:35" ht="15" customHeight="1" x14ac:dyDescent="0.25">
      <c r="A134" s="93">
        <v>121</v>
      </c>
      <c r="B134" s="94" t="s">
        <v>2537</v>
      </c>
      <c r="C134" s="95" t="s">
        <v>2474</v>
      </c>
      <c r="D134" s="95" t="s">
        <v>2475</v>
      </c>
      <c r="E134" s="96"/>
      <c r="F134" s="102">
        <v>1000</v>
      </c>
      <c r="G134" s="98">
        <v>4.5900000000000007</v>
      </c>
      <c r="H134" s="103">
        <v>7137.8250144788444</v>
      </c>
      <c r="I134" s="62"/>
      <c r="J134" s="100">
        <v>0</v>
      </c>
      <c r="K134" s="87">
        <v>0</v>
      </c>
      <c r="L134" s="62"/>
      <c r="M134" s="100">
        <v>-241.31</v>
      </c>
      <c r="N134" s="89">
        <v>-0.15</v>
      </c>
      <c r="O134" s="62"/>
      <c r="P134" s="63">
        <v>175.35000000000002</v>
      </c>
      <c r="R134" s="90">
        <v>1000</v>
      </c>
      <c r="S134" s="91">
        <v>4.4400000000000004</v>
      </c>
      <c r="T134" s="90">
        <v>7071.8650144788444</v>
      </c>
      <c r="V134" s="150"/>
      <c r="W134" s="50">
        <f t="shared" si="13"/>
        <v>0</v>
      </c>
      <c r="X134" s="45" t="s">
        <v>2579</v>
      </c>
      <c r="Y134" s="45" t="s">
        <v>2537</v>
      </c>
      <c r="Z134" s="45">
        <v>10</v>
      </c>
      <c r="AA134" s="45">
        <v>10061</v>
      </c>
      <c r="AB134" s="45">
        <v>699500</v>
      </c>
      <c r="AF134" s="88">
        <f t="shared" si="14"/>
        <v>-241.31</v>
      </c>
      <c r="AG134" s="138">
        <f t="shared" si="15"/>
        <v>3.3807217115929648E-2</v>
      </c>
      <c r="AI134" s="149">
        <f t="shared" si="16"/>
        <v>2.4680341322387358E-2</v>
      </c>
    </row>
    <row r="135" spans="1:35" ht="15" customHeight="1" x14ac:dyDescent="0.25">
      <c r="A135" s="93">
        <v>122</v>
      </c>
      <c r="B135" s="94" t="s">
        <v>2538</v>
      </c>
      <c r="C135" s="95" t="s">
        <v>2474</v>
      </c>
      <c r="D135" s="95" t="s">
        <v>2475</v>
      </c>
      <c r="E135" s="96" t="s">
        <v>2511</v>
      </c>
      <c r="F135" s="102">
        <v>101947</v>
      </c>
      <c r="G135" s="98">
        <v>467.7</v>
      </c>
      <c r="H135" s="103">
        <v>727936.73164138733</v>
      </c>
      <c r="I135" s="62"/>
      <c r="J135" s="100">
        <v>0</v>
      </c>
      <c r="K135" s="87">
        <v>0</v>
      </c>
      <c r="L135" s="62"/>
      <c r="M135" s="100">
        <v>-24588.44</v>
      </c>
      <c r="N135" s="89">
        <v>-15.37</v>
      </c>
      <c r="O135" s="62"/>
      <c r="P135" s="63">
        <v>17861.729999999992</v>
      </c>
      <c r="R135" s="90">
        <v>101947</v>
      </c>
      <c r="S135" s="91">
        <v>452.33</v>
      </c>
      <c r="T135" s="90">
        <v>721210.02164138737</v>
      </c>
      <c r="V135" s="150"/>
      <c r="W135" s="50">
        <f t="shared" ref="W135:W160" si="17">(H135+J135+M135+SUM(P135:P135)-T135)</f>
        <v>0</v>
      </c>
      <c r="X135" s="45" t="s">
        <v>2579</v>
      </c>
      <c r="Y135" s="45" t="s">
        <v>2538</v>
      </c>
      <c r="Z135" s="45">
        <v>10</v>
      </c>
      <c r="AA135" s="45">
        <v>10061</v>
      </c>
      <c r="AB135" s="45">
        <v>699500</v>
      </c>
      <c r="AF135" s="88">
        <f t="shared" ref="AF135:AF160" si="18">+M135</f>
        <v>-24588.44</v>
      </c>
      <c r="AG135" s="138">
        <f t="shared" ref="AG135:AG160" si="19">-AF135/H135</f>
        <v>3.3778265240932109E-2</v>
      </c>
      <c r="AI135" s="149">
        <f t="shared" ref="AI135:AI160" si="20">P135/((H135+T135)/2)</f>
        <v>2.465137496880497E-2</v>
      </c>
    </row>
    <row r="136" spans="1:35" ht="15" customHeight="1" x14ac:dyDescent="0.25">
      <c r="A136" s="93">
        <v>123</v>
      </c>
      <c r="B136" s="94" t="s">
        <v>2539</v>
      </c>
      <c r="C136" s="95" t="s">
        <v>2474</v>
      </c>
      <c r="D136" s="95" t="s">
        <v>2475</v>
      </c>
      <c r="E136" s="96" t="s">
        <v>2511</v>
      </c>
      <c r="F136" s="102">
        <v>260224</v>
      </c>
      <c r="G136" s="98">
        <v>1193.8100000000002</v>
      </c>
      <c r="H136" s="103">
        <v>1858089.8208430079</v>
      </c>
      <c r="I136" s="62"/>
      <c r="J136" s="100">
        <v>0</v>
      </c>
      <c r="K136" s="87">
        <v>0</v>
      </c>
      <c r="L136" s="62"/>
      <c r="M136" s="100">
        <v>-62762.3</v>
      </c>
      <c r="N136" s="89">
        <v>-39.229999999999997</v>
      </c>
      <c r="O136" s="62"/>
      <c r="P136" s="63">
        <v>45592.37000000001</v>
      </c>
      <c r="R136" s="90">
        <v>260224</v>
      </c>
      <c r="S136" s="91">
        <v>1154.5800000000002</v>
      </c>
      <c r="T136" s="90">
        <v>1840919.8908430079</v>
      </c>
      <c r="V136" s="150"/>
      <c r="W136" s="50">
        <f t="shared" si="17"/>
        <v>0</v>
      </c>
      <c r="X136" s="45" t="s">
        <v>2579</v>
      </c>
      <c r="Y136" s="45" t="s">
        <v>2539</v>
      </c>
      <c r="Z136" s="45">
        <v>10</v>
      </c>
      <c r="AA136" s="45">
        <v>10061</v>
      </c>
      <c r="AB136" s="45">
        <v>699500</v>
      </c>
      <c r="AF136" s="88">
        <f t="shared" si="18"/>
        <v>-62762.3</v>
      </c>
      <c r="AG136" s="138">
        <f t="shared" si="19"/>
        <v>3.3777861164712153E-2</v>
      </c>
      <c r="AI136" s="149">
        <f t="shared" si="20"/>
        <v>2.4651122085980637E-2</v>
      </c>
    </row>
    <row r="137" spans="1:35" ht="15" customHeight="1" x14ac:dyDescent="0.25">
      <c r="A137" s="93">
        <v>124</v>
      </c>
      <c r="B137" s="94" t="s">
        <v>2540</v>
      </c>
      <c r="C137" s="95" t="s">
        <v>2474</v>
      </c>
      <c r="D137" s="95" t="s">
        <v>2475</v>
      </c>
      <c r="E137" s="96" t="s">
        <v>2511</v>
      </c>
      <c r="F137" s="102">
        <v>40662</v>
      </c>
      <c r="G137" s="98">
        <v>186.54</v>
      </c>
      <c r="H137" s="103">
        <v>290342.7607210034</v>
      </c>
      <c r="I137" s="62"/>
      <c r="J137" s="100">
        <v>0</v>
      </c>
      <c r="K137" s="87">
        <v>0</v>
      </c>
      <c r="L137" s="62"/>
      <c r="M137" s="100">
        <v>-9806.99</v>
      </c>
      <c r="N137" s="89">
        <v>-6.13</v>
      </c>
      <c r="O137" s="62"/>
      <c r="P137" s="63">
        <v>7124.0599999999995</v>
      </c>
      <c r="R137" s="90">
        <v>40662</v>
      </c>
      <c r="S137" s="91">
        <v>180.41</v>
      </c>
      <c r="T137" s="90">
        <v>287659.83072100341</v>
      </c>
      <c r="V137" s="150"/>
      <c r="W137" s="50">
        <f t="shared" si="17"/>
        <v>0</v>
      </c>
      <c r="X137" s="45" t="s">
        <v>2579</v>
      </c>
      <c r="Y137" s="45" t="s">
        <v>2540</v>
      </c>
      <c r="Z137" s="45">
        <v>10</v>
      </c>
      <c r="AA137" s="45">
        <v>10061</v>
      </c>
      <c r="AB137" s="45">
        <v>699500</v>
      </c>
      <c r="AF137" s="88">
        <f t="shared" si="18"/>
        <v>-9806.99</v>
      </c>
      <c r="AG137" s="138">
        <f t="shared" si="19"/>
        <v>3.3777284391890684E-2</v>
      </c>
      <c r="AI137" s="149">
        <f t="shared" si="20"/>
        <v>2.4650616123456544E-2</v>
      </c>
    </row>
    <row r="138" spans="1:35" ht="15" customHeight="1" x14ac:dyDescent="0.25">
      <c r="A138" s="93">
        <v>125</v>
      </c>
      <c r="B138" s="94" t="s">
        <v>2541</v>
      </c>
      <c r="C138" s="95" t="s">
        <v>2474</v>
      </c>
      <c r="D138" s="95" t="s">
        <v>2475</v>
      </c>
      <c r="E138" s="96" t="s">
        <v>2511</v>
      </c>
      <c r="F138" s="102">
        <v>300</v>
      </c>
      <c r="G138" s="98">
        <v>1.3899999999999997</v>
      </c>
      <c r="H138" s="103">
        <v>2149.5808143453569</v>
      </c>
      <c r="I138" s="62"/>
      <c r="J138" s="100">
        <v>0</v>
      </c>
      <c r="K138" s="87">
        <v>0</v>
      </c>
      <c r="L138" s="62"/>
      <c r="M138" s="100">
        <v>-73.08</v>
      </c>
      <c r="N138" s="89">
        <v>-0.05</v>
      </c>
      <c r="O138" s="62"/>
      <c r="P138" s="63">
        <v>52.900000000000006</v>
      </c>
      <c r="R138" s="90">
        <v>300</v>
      </c>
      <c r="S138" s="91">
        <v>1.3399999999999996</v>
      </c>
      <c r="T138" s="90">
        <v>2129.400814345357</v>
      </c>
      <c r="V138" s="150"/>
      <c r="W138" s="50">
        <f t="shared" si="17"/>
        <v>0</v>
      </c>
      <c r="X138" s="45" t="s">
        <v>2579</v>
      </c>
      <c r="Y138" s="45" t="s">
        <v>2541</v>
      </c>
      <c r="Z138" s="45">
        <v>10</v>
      </c>
      <c r="AA138" s="45">
        <v>10061</v>
      </c>
      <c r="AB138" s="45">
        <v>699500</v>
      </c>
      <c r="AF138" s="88">
        <f t="shared" si="18"/>
        <v>-73.08</v>
      </c>
      <c r="AG138" s="138">
        <f t="shared" si="19"/>
        <v>3.399732613554058E-2</v>
      </c>
      <c r="AI138" s="149">
        <f t="shared" si="20"/>
        <v>2.4725509287211591E-2</v>
      </c>
    </row>
    <row r="139" spans="1:35" ht="15" customHeight="1" x14ac:dyDescent="0.25">
      <c r="A139" s="93">
        <v>126</v>
      </c>
      <c r="B139" s="94" t="s">
        <v>2542</v>
      </c>
      <c r="C139" s="95" t="s">
        <v>2474</v>
      </c>
      <c r="D139" s="95" t="s">
        <v>2475</v>
      </c>
      <c r="E139" s="96" t="s">
        <v>2511</v>
      </c>
      <c r="F139" s="102">
        <v>300</v>
      </c>
      <c r="G139" s="98">
        <v>1.3899999999999997</v>
      </c>
      <c r="H139" s="103">
        <v>2149.5808143453569</v>
      </c>
      <c r="I139" s="62"/>
      <c r="J139" s="100">
        <v>0</v>
      </c>
      <c r="K139" s="87">
        <v>0</v>
      </c>
      <c r="L139" s="62"/>
      <c r="M139" s="100">
        <v>-73.08</v>
      </c>
      <c r="N139" s="89">
        <v>-0.05</v>
      </c>
      <c r="O139" s="62"/>
      <c r="P139" s="63">
        <v>52.900000000000006</v>
      </c>
      <c r="R139" s="90">
        <v>300</v>
      </c>
      <c r="S139" s="91">
        <v>1.3399999999999996</v>
      </c>
      <c r="T139" s="90">
        <v>2129.400814345357</v>
      </c>
      <c r="V139" s="150"/>
      <c r="W139" s="50">
        <f t="shared" si="17"/>
        <v>0</v>
      </c>
      <c r="X139" s="45" t="s">
        <v>2579</v>
      </c>
      <c r="Y139" s="45" t="s">
        <v>2542</v>
      </c>
      <c r="Z139" s="45">
        <v>10</v>
      </c>
      <c r="AA139" s="45">
        <v>10061</v>
      </c>
      <c r="AB139" s="45">
        <v>699500</v>
      </c>
      <c r="AF139" s="88">
        <f t="shared" si="18"/>
        <v>-73.08</v>
      </c>
      <c r="AG139" s="138">
        <f t="shared" si="19"/>
        <v>3.399732613554058E-2</v>
      </c>
      <c r="AI139" s="149">
        <f t="shared" si="20"/>
        <v>2.4725509287211591E-2</v>
      </c>
    </row>
    <row r="140" spans="1:35" ht="15" customHeight="1" x14ac:dyDescent="0.25">
      <c r="A140" s="93">
        <v>127</v>
      </c>
      <c r="B140" s="94" t="s">
        <v>2543</v>
      </c>
      <c r="C140" s="95" t="s">
        <v>2474</v>
      </c>
      <c r="D140" s="95" t="s">
        <v>2475</v>
      </c>
      <c r="E140" s="96" t="s">
        <v>2511</v>
      </c>
      <c r="F140" s="102">
        <v>300</v>
      </c>
      <c r="G140" s="98">
        <v>1.3899999999999997</v>
      </c>
      <c r="H140" s="103">
        <v>2149.5808143453569</v>
      </c>
      <c r="I140" s="62"/>
      <c r="J140" s="100">
        <v>0</v>
      </c>
      <c r="K140" s="87">
        <v>0</v>
      </c>
      <c r="L140" s="62"/>
      <c r="M140" s="100">
        <v>-73.08</v>
      </c>
      <c r="N140" s="89">
        <v>-0.05</v>
      </c>
      <c r="O140" s="62"/>
      <c r="P140" s="63">
        <v>52.900000000000006</v>
      </c>
      <c r="R140" s="90">
        <v>300</v>
      </c>
      <c r="S140" s="91">
        <v>1.3399999999999996</v>
      </c>
      <c r="T140" s="90">
        <v>2129.400814345357</v>
      </c>
      <c r="V140" s="150"/>
      <c r="W140" s="50">
        <f t="shared" si="17"/>
        <v>0</v>
      </c>
      <c r="X140" s="45" t="s">
        <v>2579</v>
      </c>
      <c r="Y140" s="45" t="s">
        <v>2543</v>
      </c>
      <c r="Z140" s="45">
        <v>10</v>
      </c>
      <c r="AA140" s="45">
        <v>10061</v>
      </c>
      <c r="AB140" s="45">
        <v>699500</v>
      </c>
      <c r="AF140" s="88">
        <f t="shared" si="18"/>
        <v>-73.08</v>
      </c>
      <c r="AG140" s="138">
        <f t="shared" si="19"/>
        <v>3.399732613554058E-2</v>
      </c>
      <c r="AI140" s="149">
        <f t="shared" si="20"/>
        <v>2.4725509287211591E-2</v>
      </c>
    </row>
    <row r="141" spans="1:35" ht="15" customHeight="1" x14ac:dyDescent="0.25">
      <c r="A141" s="93">
        <v>128</v>
      </c>
      <c r="B141" s="94" t="s">
        <v>2544</v>
      </c>
      <c r="C141" s="95" t="s">
        <v>2474</v>
      </c>
      <c r="D141" s="95" t="s">
        <v>2475</v>
      </c>
      <c r="E141" s="96" t="s">
        <v>2511</v>
      </c>
      <c r="F141" s="102">
        <v>93887</v>
      </c>
      <c r="G141" s="98">
        <v>430.70999999999992</v>
      </c>
      <c r="H141" s="103">
        <v>670379.05899866461</v>
      </c>
      <c r="I141" s="62"/>
      <c r="J141" s="100">
        <v>0</v>
      </c>
      <c r="K141" s="87">
        <v>0</v>
      </c>
      <c r="L141" s="62"/>
      <c r="M141" s="100">
        <v>-22643.759999999998</v>
      </c>
      <c r="N141" s="89">
        <v>-14.15</v>
      </c>
      <c r="O141" s="62"/>
      <c r="P141" s="63">
        <v>16449.25</v>
      </c>
      <c r="R141" s="90">
        <v>93887</v>
      </c>
      <c r="S141" s="91">
        <v>416.55999999999995</v>
      </c>
      <c r="T141" s="90">
        <v>664184.5489986646</v>
      </c>
      <c r="V141" s="150"/>
      <c r="W141" s="50">
        <f t="shared" si="17"/>
        <v>0</v>
      </c>
      <c r="X141" s="45" t="s">
        <v>2579</v>
      </c>
      <c r="Y141" s="45" t="s">
        <v>2544</v>
      </c>
      <c r="Z141" s="45">
        <v>10</v>
      </c>
      <c r="AA141" s="45">
        <v>10061</v>
      </c>
      <c r="AB141" s="45">
        <v>699500</v>
      </c>
      <c r="AF141" s="88">
        <f t="shared" si="18"/>
        <v>-22643.759999999998</v>
      </c>
      <c r="AG141" s="138">
        <f t="shared" si="19"/>
        <v>3.377754674172348E-2</v>
      </c>
      <c r="AI141" s="149">
        <f t="shared" si="20"/>
        <v>2.4651129255178851E-2</v>
      </c>
    </row>
    <row r="142" spans="1:35" ht="15" customHeight="1" x14ac:dyDescent="0.25">
      <c r="A142" s="93">
        <v>129</v>
      </c>
      <c r="B142" s="94" t="s">
        <v>2545</v>
      </c>
      <c r="C142" s="95" t="s">
        <v>2474</v>
      </c>
      <c r="D142" s="95" t="s">
        <v>2475</v>
      </c>
      <c r="E142" s="96" t="s">
        <v>2511</v>
      </c>
      <c r="F142" s="102">
        <v>2215</v>
      </c>
      <c r="G142" s="98">
        <v>10.149999999999999</v>
      </c>
      <c r="H142" s="103">
        <v>15807.839643513296</v>
      </c>
      <c r="I142" s="62"/>
      <c r="J142" s="100">
        <v>0</v>
      </c>
      <c r="K142" s="87">
        <v>0</v>
      </c>
      <c r="L142" s="62"/>
      <c r="M142" s="100">
        <v>-533.62</v>
      </c>
      <c r="N142" s="89">
        <v>-0.33</v>
      </c>
      <c r="O142" s="62"/>
      <c r="P142" s="63">
        <v>387.77</v>
      </c>
      <c r="R142" s="90">
        <v>2215</v>
      </c>
      <c r="S142" s="91">
        <v>9.8199999999999985</v>
      </c>
      <c r="T142" s="90">
        <v>15661.989643513296</v>
      </c>
      <c r="V142" s="150"/>
      <c r="W142" s="50">
        <f t="shared" si="17"/>
        <v>0</v>
      </c>
      <c r="X142" s="45" t="s">
        <v>2579</v>
      </c>
      <c r="Y142" s="45" t="s">
        <v>2545</v>
      </c>
      <c r="Z142" s="45">
        <v>10</v>
      </c>
      <c r="AA142" s="45">
        <v>10061</v>
      </c>
      <c r="AB142" s="45">
        <v>699500</v>
      </c>
      <c r="AF142" s="88">
        <f t="shared" si="18"/>
        <v>-533.62</v>
      </c>
      <c r="AG142" s="138">
        <f t="shared" si="19"/>
        <v>3.3756668338862456E-2</v>
      </c>
      <c r="AI142" s="149">
        <f t="shared" si="20"/>
        <v>2.4643921418401705E-2</v>
      </c>
    </row>
    <row r="143" spans="1:35" ht="15" customHeight="1" x14ac:dyDescent="0.25">
      <c r="A143" s="93">
        <v>130</v>
      </c>
      <c r="B143" s="94" t="s">
        <v>2546</v>
      </c>
      <c r="C143" s="95" t="s">
        <v>2474</v>
      </c>
      <c r="D143" s="95" t="s">
        <v>2475</v>
      </c>
      <c r="E143" s="96" t="s">
        <v>2511</v>
      </c>
      <c r="F143" s="102">
        <v>729</v>
      </c>
      <c r="G143" s="98">
        <v>3.3500000000000005</v>
      </c>
      <c r="H143" s="103">
        <v>5210.2903394960504</v>
      </c>
      <c r="I143" s="62"/>
      <c r="J143" s="100">
        <v>0</v>
      </c>
      <c r="K143" s="87">
        <v>0</v>
      </c>
      <c r="L143" s="62"/>
      <c r="M143" s="100">
        <v>-176.12</v>
      </c>
      <c r="N143" s="89">
        <v>-0.11</v>
      </c>
      <c r="O143" s="62"/>
      <c r="P143" s="63">
        <v>127.94999999999999</v>
      </c>
      <c r="R143" s="90">
        <v>729</v>
      </c>
      <c r="S143" s="91">
        <v>3.2400000000000007</v>
      </c>
      <c r="T143" s="90">
        <v>5162.1203394960503</v>
      </c>
      <c r="V143" s="150"/>
      <c r="W143" s="50">
        <f t="shared" si="17"/>
        <v>0</v>
      </c>
      <c r="X143" s="45" t="s">
        <v>2579</v>
      </c>
      <c r="Y143" s="45" t="s">
        <v>2546</v>
      </c>
      <c r="Z143" s="45">
        <v>10</v>
      </c>
      <c r="AA143" s="45">
        <v>10061</v>
      </c>
      <c r="AB143" s="45">
        <v>699500</v>
      </c>
      <c r="AF143" s="88">
        <f t="shared" si="18"/>
        <v>-176.12</v>
      </c>
      <c r="AG143" s="138">
        <f t="shared" si="19"/>
        <v>3.3802338933963262E-2</v>
      </c>
      <c r="AI143" s="149">
        <f t="shared" si="20"/>
        <v>2.4671217513426307E-2</v>
      </c>
    </row>
    <row r="144" spans="1:35" ht="15" customHeight="1" x14ac:dyDescent="0.25">
      <c r="A144" s="93">
        <v>131</v>
      </c>
      <c r="B144" s="94" t="s">
        <v>2547</v>
      </c>
      <c r="C144" s="95" t="s">
        <v>2474</v>
      </c>
      <c r="D144" s="95" t="s">
        <v>2475</v>
      </c>
      <c r="E144" s="96" t="s">
        <v>2511</v>
      </c>
      <c r="F144" s="102">
        <v>18859</v>
      </c>
      <c r="G144" s="98">
        <v>86.51</v>
      </c>
      <c r="H144" s="103">
        <v>134653.65425664838</v>
      </c>
      <c r="I144" s="62"/>
      <c r="J144" s="100">
        <v>0</v>
      </c>
      <c r="K144" s="87">
        <v>0</v>
      </c>
      <c r="L144" s="62"/>
      <c r="M144" s="100">
        <v>-4548.1000000000004</v>
      </c>
      <c r="N144" s="89">
        <v>-2.84</v>
      </c>
      <c r="O144" s="62"/>
      <c r="P144" s="63">
        <v>3303.9800000000005</v>
      </c>
      <c r="R144" s="90">
        <v>18859</v>
      </c>
      <c r="S144" s="91">
        <v>83.67</v>
      </c>
      <c r="T144" s="90">
        <v>133409.53425664839</v>
      </c>
      <c r="V144" s="150"/>
      <c r="W144" s="50">
        <f t="shared" si="17"/>
        <v>0</v>
      </c>
      <c r="X144" s="45" t="s">
        <v>2579</v>
      </c>
      <c r="Y144" s="45" t="s">
        <v>2547</v>
      </c>
      <c r="Z144" s="45">
        <v>10</v>
      </c>
      <c r="AA144" s="45">
        <v>10061</v>
      </c>
      <c r="AB144" s="45">
        <v>699500</v>
      </c>
      <c r="AF144" s="88">
        <f t="shared" si="18"/>
        <v>-4548.1000000000004</v>
      </c>
      <c r="AG144" s="138">
        <f t="shared" si="19"/>
        <v>3.3776283496409029E-2</v>
      </c>
      <c r="AI144" s="149">
        <f t="shared" si="20"/>
        <v>2.4650755057598017E-2</v>
      </c>
    </row>
    <row r="145" spans="1:35" ht="15" customHeight="1" x14ac:dyDescent="0.25">
      <c r="A145" s="93">
        <v>132</v>
      </c>
      <c r="B145" s="94" t="s">
        <v>2548</v>
      </c>
      <c r="C145" s="95" t="s">
        <v>2474</v>
      </c>
      <c r="D145" s="95" t="s">
        <v>2475</v>
      </c>
      <c r="E145" s="96" t="s">
        <v>2511</v>
      </c>
      <c r="F145" s="102">
        <v>1573</v>
      </c>
      <c r="G145" s="98">
        <v>7.22</v>
      </c>
      <c r="H145" s="103">
        <v>11234.603272710381</v>
      </c>
      <c r="I145" s="62"/>
      <c r="J145" s="100">
        <v>0</v>
      </c>
      <c r="K145" s="87">
        <v>0</v>
      </c>
      <c r="L145" s="62"/>
      <c r="M145" s="100">
        <v>-379.58</v>
      </c>
      <c r="N145" s="89">
        <v>-0.24</v>
      </c>
      <c r="O145" s="62"/>
      <c r="P145" s="63">
        <v>275.62</v>
      </c>
      <c r="R145" s="90">
        <v>1573</v>
      </c>
      <c r="S145" s="91">
        <v>6.9799999999999995</v>
      </c>
      <c r="T145" s="90">
        <v>11130.643272710382</v>
      </c>
      <c r="V145" s="150"/>
      <c r="W145" s="50">
        <f t="shared" si="17"/>
        <v>0</v>
      </c>
      <c r="X145" s="45" t="s">
        <v>2579</v>
      </c>
      <c r="Y145" s="45" t="s">
        <v>2548</v>
      </c>
      <c r="Z145" s="45">
        <v>10</v>
      </c>
      <c r="AA145" s="45">
        <v>10061</v>
      </c>
      <c r="AB145" s="45">
        <v>699500</v>
      </c>
      <c r="AF145" s="88">
        <f t="shared" si="18"/>
        <v>-379.58</v>
      </c>
      <c r="AG145" s="138">
        <f t="shared" si="19"/>
        <v>3.3786684833101828E-2</v>
      </c>
      <c r="AI145" s="149">
        <f t="shared" si="20"/>
        <v>2.4647168493336605E-2</v>
      </c>
    </row>
    <row r="146" spans="1:35" ht="15" customHeight="1" x14ac:dyDescent="0.25">
      <c r="A146" s="93">
        <v>133</v>
      </c>
      <c r="B146" s="94" t="s">
        <v>2549</v>
      </c>
      <c r="C146" s="95" t="s">
        <v>2474</v>
      </c>
      <c r="D146" s="95" t="s">
        <v>2475</v>
      </c>
      <c r="E146" s="96" t="s">
        <v>2511</v>
      </c>
      <c r="F146" s="102">
        <v>38962</v>
      </c>
      <c r="G146" s="98">
        <v>178.73999999999998</v>
      </c>
      <c r="H146" s="103">
        <v>278203.70012193942</v>
      </c>
      <c r="I146" s="62"/>
      <c r="J146" s="100">
        <v>0</v>
      </c>
      <c r="K146" s="87">
        <v>0</v>
      </c>
      <c r="L146" s="62"/>
      <c r="M146" s="100">
        <v>-9396.92</v>
      </c>
      <c r="N146" s="89">
        <v>-5.87</v>
      </c>
      <c r="O146" s="62"/>
      <c r="P146" s="63">
        <v>6826.3500000000022</v>
      </c>
      <c r="R146" s="90">
        <v>38962</v>
      </c>
      <c r="S146" s="91">
        <v>172.86999999999998</v>
      </c>
      <c r="T146" s="90">
        <v>275633.13012193941</v>
      </c>
      <c r="V146" s="150"/>
      <c r="W146" s="50">
        <f t="shared" si="17"/>
        <v>0</v>
      </c>
      <c r="X146" s="45" t="s">
        <v>2579</v>
      </c>
      <c r="Y146" s="45" t="s">
        <v>2549</v>
      </c>
      <c r="Z146" s="45">
        <v>10</v>
      </c>
      <c r="AA146" s="45">
        <v>10061</v>
      </c>
      <c r="AB146" s="45">
        <v>699500</v>
      </c>
      <c r="AF146" s="88">
        <f t="shared" si="18"/>
        <v>-9396.92</v>
      </c>
      <c r="AG146" s="138">
        <f t="shared" si="19"/>
        <v>3.377712085023038E-2</v>
      </c>
      <c r="AI146" s="149">
        <f t="shared" si="20"/>
        <v>2.4651123317292061E-2</v>
      </c>
    </row>
    <row r="147" spans="1:35" ht="15" customHeight="1" x14ac:dyDescent="0.25">
      <c r="A147" s="93">
        <v>134</v>
      </c>
      <c r="B147" s="94" t="s">
        <v>2550</v>
      </c>
      <c r="C147" s="95" t="s">
        <v>2474</v>
      </c>
      <c r="D147" s="95" t="s">
        <v>2475</v>
      </c>
      <c r="E147" s="96" t="s">
        <v>2511</v>
      </c>
      <c r="F147" s="102">
        <v>21981</v>
      </c>
      <c r="G147" s="98">
        <v>100.85</v>
      </c>
      <c r="H147" s="103">
        <v>156957.4544017413</v>
      </c>
      <c r="I147" s="62"/>
      <c r="J147" s="100">
        <v>0</v>
      </c>
      <c r="K147" s="87">
        <v>0</v>
      </c>
      <c r="L147" s="62"/>
      <c r="M147" s="100">
        <v>-5302</v>
      </c>
      <c r="N147" s="89">
        <v>-3.31</v>
      </c>
      <c r="O147" s="62"/>
      <c r="P147" s="63">
        <v>3851.6900000000014</v>
      </c>
      <c r="R147" s="90">
        <v>21981</v>
      </c>
      <c r="S147" s="91">
        <v>97.539999999999992</v>
      </c>
      <c r="T147" s="90">
        <v>155507.1444017413</v>
      </c>
      <c r="V147" s="150"/>
      <c r="W147" s="50">
        <f t="shared" si="17"/>
        <v>0</v>
      </c>
      <c r="X147" s="45" t="s">
        <v>2579</v>
      </c>
      <c r="Y147" s="45" t="s">
        <v>2550</v>
      </c>
      <c r="Z147" s="45">
        <v>10</v>
      </c>
      <c r="AA147" s="45">
        <v>10061</v>
      </c>
      <c r="AB147" s="45">
        <v>699500</v>
      </c>
      <c r="AF147" s="88">
        <f t="shared" si="18"/>
        <v>-5302</v>
      </c>
      <c r="AG147" s="138">
        <f t="shared" si="19"/>
        <v>3.3779854675963575E-2</v>
      </c>
      <c r="AI147" s="149">
        <f t="shared" si="20"/>
        <v>2.4653608855206236E-2</v>
      </c>
    </row>
    <row r="148" spans="1:35" x14ac:dyDescent="0.25">
      <c r="A148" s="93">
        <v>27</v>
      </c>
      <c r="B148" s="94" t="s">
        <v>2412</v>
      </c>
      <c r="C148" s="95">
        <v>9229</v>
      </c>
      <c r="D148" s="95" t="s">
        <v>2475</v>
      </c>
      <c r="E148" s="96" t="s">
        <v>1013</v>
      </c>
      <c r="F148" s="102">
        <v>34969</v>
      </c>
      <c r="G148" s="98">
        <v>702.41</v>
      </c>
      <c r="H148" s="103">
        <v>1093259.268451611</v>
      </c>
      <c r="I148" s="62"/>
      <c r="J148" s="100">
        <v>0</v>
      </c>
      <c r="K148" s="87">
        <v>0</v>
      </c>
      <c r="L148" s="62"/>
      <c r="M148" s="100">
        <v>-36927.879999999997</v>
      </c>
      <c r="N148" s="89">
        <v>-23.08</v>
      </c>
      <c r="O148" s="62"/>
      <c r="P148" s="63">
        <v>26825.569999999996</v>
      </c>
      <c r="R148" s="90">
        <v>34969</v>
      </c>
      <c r="S148" s="91">
        <v>679.32999999999993</v>
      </c>
      <c r="T148" s="90">
        <v>1083156.9584516112</v>
      </c>
      <c r="V148" s="150"/>
      <c r="W148" s="50">
        <f t="shared" si="17"/>
        <v>0</v>
      </c>
      <c r="X148" s="45" t="s">
        <v>2581</v>
      </c>
      <c r="Y148" s="45" t="s">
        <v>2412</v>
      </c>
      <c r="Z148" s="45">
        <v>10</v>
      </c>
      <c r="AA148" s="45">
        <v>24440</v>
      </c>
      <c r="AB148" s="45">
        <v>699500</v>
      </c>
      <c r="AC148" s="45">
        <v>9229</v>
      </c>
      <c r="AD148" s="45">
        <v>69950</v>
      </c>
      <c r="AF148" s="88">
        <f t="shared" si="18"/>
        <v>-36927.879999999997</v>
      </c>
      <c r="AG148" s="138">
        <f t="shared" si="19"/>
        <v>3.3777788184042701E-2</v>
      </c>
      <c r="AI148" s="149">
        <f t="shared" si="20"/>
        <v>2.4651139491060993E-2</v>
      </c>
    </row>
    <row r="149" spans="1:35" x14ac:dyDescent="0.25">
      <c r="A149" s="93">
        <v>28</v>
      </c>
      <c r="B149" s="94" t="s">
        <v>2407</v>
      </c>
      <c r="C149" s="95">
        <v>9239</v>
      </c>
      <c r="D149" s="95" t="s">
        <v>2475</v>
      </c>
      <c r="E149" s="96" t="s">
        <v>1013</v>
      </c>
      <c r="F149" s="102">
        <v>50947</v>
      </c>
      <c r="G149" s="98">
        <v>285.21000000000004</v>
      </c>
      <c r="H149" s="103">
        <v>443901.78027620167</v>
      </c>
      <c r="I149" s="62"/>
      <c r="J149" s="100">
        <v>0</v>
      </c>
      <c r="K149" s="87">
        <v>0</v>
      </c>
      <c r="L149" s="62"/>
      <c r="M149" s="100">
        <v>-14994.38</v>
      </c>
      <c r="N149" s="89">
        <v>-9.3699999999999992</v>
      </c>
      <c r="O149" s="62"/>
      <c r="P149" s="63">
        <v>10892.439999999999</v>
      </c>
      <c r="R149" s="90">
        <v>50947</v>
      </c>
      <c r="S149" s="91">
        <v>275.84000000000003</v>
      </c>
      <c r="T149" s="90">
        <v>439799.84027620166</v>
      </c>
      <c r="V149" s="150"/>
      <c r="W149" s="50">
        <f t="shared" si="17"/>
        <v>0</v>
      </c>
      <c r="X149" s="45" t="s">
        <v>2581</v>
      </c>
      <c r="Y149" s="45" t="s">
        <v>2407</v>
      </c>
      <c r="Z149" s="45">
        <v>10</v>
      </c>
      <c r="AA149" s="45">
        <v>24440</v>
      </c>
      <c r="AB149" s="45">
        <v>699500</v>
      </c>
      <c r="AC149" s="45">
        <v>9239</v>
      </c>
      <c r="AD149" s="45">
        <v>69950</v>
      </c>
      <c r="AF149" s="88">
        <f t="shared" si="18"/>
        <v>-14994.38</v>
      </c>
      <c r="AG149" s="138">
        <f t="shared" si="19"/>
        <v>3.3778598478857856E-2</v>
      </c>
      <c r="AI149" s="149">
        <f t="shared" si="20"/>
        <v>2.4651850232414684E-2</v>
      </c>
    </row>
    <row r="150" spans="1:35" x14ac:dyDescent="0.25">
      <c r="A150" s="93">
        <v>29</v>
      </c>
      <c r="B150" s="94" t="s">
        <v>2437</v>
      </c>
      <c r="C150" s="95">
        <v>9279</v>
      </c>
      <c r="D150" s="95" t="s">
        <v>2475</v>
      </c>
      <c r="E150" s="96" t="s">
        <v>1013</v>
      </c>
      <c r="F150" s="102">
        <v>3287</v>
      </c>
      <c r="G150" s="98">
        <v>415.58</v>
      </c>
      <c r="H150" s="103">
        <v>646825.90482137399</v>
      </c>
      <c r="I150" s="62"/>
      <c r="J150" s="100">
        <v>0</v>
      </c>
      <c r="K150" s="87">
        <v>0</v>
      </c>
      <c r="L150" s="62"/>
      <c r="M150" s="100">
        <v>-21848.33</v>
      </c>
      <c r="N150" s="89">
        <v>-13.66</v>
      </c>
      <c r="O150" s="62"/>
      <c r="P150" s="63">
        <v>15871.14</v>
      </c>
      <c r="R150" s="90">
        <v>3287</v>
      </c>
      <c r="S150" s="91">
        <v>401.91999999999996</v>
      </c>
      <c r="T150" s="90">
        <v>640848.71482137404</v>
      </c>
      <c r="V150" s="150"/>
      <c r="W150" s="50">
        <f t="shared" si="17"/>
        <v>0</v>
      </c>
      <c r="X150" s="45" t="s">
        <v>2581</v>
      </c>
      <c r="Y150" s="45" t="s">
        <v>2437</v>
      </c>
      <c r="Z150" s="45">
        <v>10</v>
      </c>
      <c r="AA150" s="45">
        <v>24440</v>
      </c>
      <c r="AB150" s="45">
        <v>699500</v>
      </c>
      <c r="AC150" s="45">
        <v>9279</v>
      </c>
      <c r="AD150" s="45">
        <v>69950</v>
      </c>
      <c r="AF150" s="88">
        <f t="shared" si="18"/>
        <v>-21848.33</v>
      </c>
      <c r="AG150" s="138">
        <f t="shared" si="19"/>
        <v>3.3777759729696648E-2</v>
      </c>
      <c r="AI150" s="149">
        <f t="shared" si="20"/>
        <v>2.4650854739069538E-2</v>
      </c>
    </row>
    <row r="151" spans="1:35" ht="13.5" customHeight="1" x14ac:dyDescent="0.25">
      <c r="A151" s="93">
        <v>30</v>
      </c>
      <c r="B151" s="94" t="s">
        <v>2442</v>
      </c>
      <c r="C151" s="95">
        <v>9289</v>
      </c>
      <c r="D151" s="95" t="s">
        <v>2475</v>
      </c>
      <c r="E151" s="96" t="s">
        <v>1013</v>
      </c>
      <c r="F151" s="102">
        <v>1096</v>
      </c>
      <c r="G151" s="98">
        <v>26.889999999999993</v>
      </c>
      <c r="H151" s="103">
        <v>41847.599116296267</v>
      </c>
      <c r="I151" s="62"/>
      <c r="J151" s="100">
        <v>0</v>
      </c>
      <c r="K151" s="87">
        <v>0</v>
      </c>
      <c r="L151" s="62"/>
      <c r="M151" s="100">
        <v>-1413.69</v>
      </c>
      <c r="N151" s="89">
        <v>-0.88</v>
      </c>
      <c r="O151" s="62"/>
      <c r="P151" s="63">
        <v>1027.1000000000001</v>
      </c>
      <c r="R151" s="90">
        <v>1096</v>
      </c>
      <c r="S151" s="91">
        <v>26.009999999999994</v>
      </c>
      <c r="T151" s="90">
        <v>41461.009116296264</v>
      </c>
      <c r="V151" s="150"/>
      <c r="W151" s="50">
        <f t="shared" si="17"/>
        <v>0</v>
      </c>
      <c r="X151" s="45" t="s">
        <v>2581</v>
      </c>
      <c r="Y151" s="45" t="s">
        <v>2442</v>
      </c>
      <c r="Z151" s="45">
        <v>10</v>
      </c>
      <c r="AA151" s="45">
        <v>24440</v>
      </c>
      <c r="AB151" s="45">
        <v>699500</v>
      </c>
      <c r="AC151" s="45">
        <v>9289</v>
      </c>
      <c r="AD151" s="45">
        <v>69950</v>
      </c>
      <c r="AF151" s="88">
        <f t="shared" si="18"/>
        <v>-1413.69</v>
      </c>
      <c r="AG151" s="138">
        <f t="shared" si="19"/>
        <v>3.3781866340080707E-2</v>
      </c>
      <c r="AI151" s="149">
        <f t="shared" si="20"/>
        <v>2.4657715974137989E-2</v>
      </c>
    </row>
    <row r="152" spans="1:35" ht="12" customHeight="1" x14ac:dyDescent="0.25">
      <c r="A152" s="93">
        <v>31</v>
      </c>
      <c r="B152" s="94" t="s">
        <v>2409</v>
      </c>
      <c r="C152" s="95">
        <v>9329</v>
      </c>
      <c r="D152" s="95" t="s">
        <v>2475</v>
      </c>
      <c r="E152" s="96" t="s">
        <v>1013</v>
      </c>
      <c r="F152" s="102">
        <v>41999</v>
      </c>
      <c r="G152" s="98">
        <v>8.9700000000000006</v>
      </c>
      <c r="H152" s="103">
        <v>13950.976932262483</v>
      </c>
      <c r="I152" s="62"/>
      <c r="J152" s="100">
        <v>0</v>
      </c>
      <c r="K152" s="87">
        <v>0</v>
      </c>
      <c r="L152" s="62"/>
      <c r="M152" s="100">
        <v>-471.58</v>
      </c>
      <c r="N152" s="89">
        <v>-0.28999999999999998</v>
      </c>
      <c r="O152" s="62"/>
      <c r="P152" s="63">
        <v>342.77</v>
      </c>
      <c r="R152" s="90">
        <v>41999</v>
      </c>
      <c r="S152" s="91">
        <v>8.6800000000000015</v>
      </c>
      <c r="T152" s="90">
        <v>13822.166932262484</v>
      </c>
      <c r="V152" s="150"/>
      <c r="W152" s="50">
        <f t="shared" si="17"/>
        <v>0</v>
      </c>
      <c r="X152" s="45" t="s">
        <v>2581</v>
      </c>
      <c r="Y152" s="45" t="s">
        <v>2409</v>
      </c>
      <c r="Z152" s="45">
        <v>10</v>
      </c>
      <c r="AA152" s="45">
        <v>24440</v>
      </c>
      <c r="AB152" s="45">
        <v>699500</v>
      </c>
      <c r="AC152" s="45">
        <v>9329</v>
      </c>
      <c r="AD152" s="45">
        <v>69950</v>
      </c>
      <c r="AF152" s="88">
        <f t="shared" si="18"/>
        <v>-471.58</v>
      </c>
      <c r="AG152" s="138">
        <f t="shared" si="19"/>
        <v>3.3802650688170989E-2</v>
      </c>
      <c r="AI152" s="149">
        <f t="shared" si="20"/>
        <v>2.4683557732750955E-2</v>
      </c>
    </row>
    <row r="153" spans="1:35" ht="19.5" customHeight="1" x14ac:dyDescent="0.25">
      <c r="A153" s="93">
        <v>32</v>
      </c>
      <c r="B153" s="94" t="s">
        <v>2418</v>
      </c>
      <c r="C153" s="95">
        <v>9339</v>
      </c>
      <c r="D153" s="95" t="s">
        <v>2475</v>
      </c>
      <c r="E153" s="96" t="s">
        <v>1013</v>
      </c>
      <c r="F153" s="102">
        <v>20908</v>
      </c>
      <c r="G153" s="98">
        <v>342.25000000000006</v>
      </c>
      <c r="H153" s="103">
        <v>532677.23744156293</v>
      </c>
      <c r="I153" s="62"/>
      <c r="J153" s="100">
        <v>0</v>
      </c>
      <c r="K153" s="87">
        <v>0</v>
      </c>
      <c r="L153" s="62"/>
      <c r="M153" s="100">
        <v>-17993.150000000001</v>
      </c>
      <c r="N153" s="89">
        <v>-11.25</v>
      </c>
      <c r="O153" s="62"/>
      <c r="P153" s="63">
        <v>13070.61</v>
      </c>
      <c r="R153" s="90">
        <v>20908</v>
      </c>
      <c r="S153" s="91">
        <v>331.00000000000006</v>
      </c>
      <c r="T153" s="90">
        <v>527754.69744156289</v>
      </c>
      <c r="V153" s="150"/>
      <c r="W153" s="50">
        <f t="shared" si="17"/>
        <v>0</v>
      </c>
      <c r="X153" s="45" t="s">
        <v>2581</v>
      </c>
      <c r="Y153" s="45" t="s">
        <v>2418</v>
      </c>
      <c r="Z153" s="45">
        <v>10</v>
      </c>
      <c r="AA153" s="45">
        <v>24440</v>
      </c>
      <c r="AB153" s="45">
        <v>699500</v>
      </c>
      <c r="AC153" s="45">
        <v>9339</v>
      </c>
      <c r="AD153" s="45">
        <v>69950</v>
      </c>
      <c r="AF153" s="88">
        <f t="shared" si="18"/>
        <v>-17993.150000000001</v>
      </c>
      <c r="AG153" s="138">
        <f t="shared" si="19"/>
        <v>3.377871013678134E-2</v>
      </c>
      <c r="AI153" s="149">
        <f t="shared" si="20"/>
        <v>2.4651483174053149E-2</v>
      </c>
    </row>
    <row r="154" spans="1:35" x14ac:dyDescent="0.25">
      <c r="A154" s="93">
        <v>33</v>
      </c>
      <c r="B154" s="94" t="s">
        <v>2403</v>
      </c>
      <c r="C154" s="95">
        <v>9379</v>
      </c>
      <c r="D154" s="95" t="s">
        <v>2475</v>
      </c>
      <c r="E154" s="96" t="s">
        <v>1013</v>
      </c>
      <c r="F154" s="102">
        <v>158958</v>
      </c>
      <c r="G154" s="98">
        <v>170.31</v>
      </c>
      <c r="H154" s="103">
        <v>265071.02746388636</v>
      </c>
      <c r="I154" s="62"/>
      <c r="J154" s="100">
        <v>0</v>
      </c>
      <c r="K154" s="87">
        <v>0</v>
      </c>
      <c r="L154" s="62"/>
      <c r="M154" s="100">
        <v>-8953.73</v>
      </c>
      <c r="N154" s="89">
        <v>-5.6</v>
      </c>
      <c r="O154" s="62"/>
      <c r="P154" s="63">
        <v>6504.1099999999988</v>
      </c>
      <c r="R154" s="90">
        <v>158958</v>
      </c>
      <c r="S154" s="91">
        <v>164.71</v>
      </c>
      <c r="T154" s="90">
        <v>262621.40746388637</v>
      </c>
      <c r="V154" s="150"/>
      <c r="W154" s="50">
        <f t="shared" si="17"/>
        <v>0</v>
      </c>
      <c r="X154" s="45" t="s">
        <v>2581</v>
      </c>
      <c r="Y154" s="45" t="s">
        <v>2403</v>
      </c>
      <c r="Z154" s="45">
        <v>10</v>
      </c>
      <c r="AA154" s="45">
        <v>24440</v>
      </c>
      <c r="AB154" s="45">
        <v>699500</v>
      </c>
      <c r="AC154" s="45">
        <v>9379</v>
      </c>
      <c r="AD154" s="45">
        <v>69950</v>
      </c>
      <c r="AF154" s="88">
        <f t="shared" si="18"/>
        <v>-8953.73</v>
      </c>
      <c r="AG154" s="138">
        <f t="shared" si="19"/>
        <v>3.3778606759351952E-2</v>
      </c>
      <c r="AI154" s="149">
        <f t="shared" si="20"/>
        <v>2.4651139828791524E-2</v>
      </c>
    </row>
    <row r="155" spans="1:35" x14ac:dyDescent="0.25">
      <c r="A155" s="93">
        <v>34</v>
      </c>
      <c r="B155" s="94" t="s">
        <v>2417</v>
      </c>
      <c r="C155" s="95">
        <v>9429</v>
      </c>
      <c r="D155" s="95" t="s">
        <v>2475</v>
      </c>
      <c r="E155" s="96" t="s">
        <v>1013</v>
      </c>
      <c r="F155" s="102">
        <v>22734</v>
      </c>
      <c r="G155" s="98">
        <v>1296.4499999999998</v>
      </c>
      <c r="H155" s="103">
        <v>2017838.9605719934</v>
      </c>
      <c r="I155" s="62"/>
      <c r="J155" s="100">
        <v>0</v>
      </c>
      <c r="K155" s="87">
        <v>0</v>
      </c>
      <c r="L155" s="62"/>
      <c r="M155" s="100">
        <v>-68158.399999999994</v>
      </c>
      <c r="N155" s="89">
        <v>-42.6</v>
      </c>
      <c r="O155" s="62"/>
      <c r="P155" s="63">
        <v>49512.37999999999</v>
      </c>
      <c r="R155" s="90">
        <v>22734</v>
      </c>
      <c r="S155" s="91">
        <v>1253.8499999999999</v>
      </c>
      <c r="T155" s="90">
        <v>1999192.9405719934</v>
      </c>
      <c r="V155" s="150"/>
      <c r="W155" s="50">
        <f t="shared" si="17"/>
        <v>0</v>
      </c>
      <c r="X155" s="45" t="s">
        <v>2581</v>
      </c>
      <c r="Y155" s="45" t="s">
        <v>2417</v>
      </c>
      <c r="Z155" s="45">
        <v>10</v>
      </c>
      <c r="AA155" s="45">
        <v>24440</v>
      </c>
      <c r="AB155" s="45">
        <v>699500</v>
      </c>
      <c r="AC155" s="45">
        <v>9429</v>
      </c>
      <c r="AD155" s="45">
        <v>69950</v>
      </c>
      <c r="AF155" s="88">
        <f t="shared" si="18"/>
        <v>-68158.399999999994</v>
      </c>
      <c r="AG155" s="138">
        <f t="shared" si="19"/>
        <v>3.377791852164419E-2</v>
      </c>
      <c r="AI155" s="149">
        <f t="shared" si="20"/>
        <v>2.4651225690241422E-2</v>
      </c>
    </row>
    <row r="156" spans="1:35" x14ac:dyDescent="0.25">
      <c r="A156" s="93">
        <v>35</v>
      </c>
      <c r="B156" s="94" t="s">
        <v>2433</v>
      </c>
      <c r="C156" s="95">
        <v>9439</v>
      </c>
      <c r="D156" s="95" t="s">
        <v>2475</v>
      </c>
      <c r="E156" s="96" t="s">
        <v>1013</v>
      </c>
      <c r="F156" s="102">
        <v>4748</v>
      </c>
      <c r="G156" s="98">
        <v>184.97999999999996</v>
      </c>
      <c r="H156" s="103">
        <v>287902.60293984856</v>
      </c>
      <c r="I156" s="62"/>
      <c r="J156" s="100">
        <v>0</v>
      </c>
      <c r="K156" s="87">
        <v>0</v>
      </c>
      <c r="L156" s="62"/>
      <c r="M156" s="100">
        <v>-9724.9699999999993</v>
      </c>
      <c r="N156" s="89">
        <v>-6.08</v>
      </c>
      <c r="O156" s="62"/>
      <c r="P156" s="63">
        <v>7064.4499999999989</v>
      </c>
      <c r="R156" s="90">
        <v>4748</v>
      </c>
      <c r="S156" s="91">
        <v>178.89999999999995</v>
      </c>
      <c r="T156" s="90">
        <v>285242.08293984859</v>
      </c>
      <c r="V156" s="150"/>
      <c r="W156" s="50">
        <f t="shared" si="17"/>
        <v>0</v>
      </c>
      <c r="X156" s="45" t="s">
        <v>2581</v>
      </c>
      <c r="Y156" s="45" t="s">
        <v>2433</v>
      </c>
      <c r="Z156" s="45">
        <v>10</v>
      </c>
      <c r="AA156" s="45">
        <v>24440</v>
      </c>
      <c r="AB156" s="45">
        <v>699500</v>
      </c>
      <c r="AC156" s="45">
        <v>9439</v>
      </c>
      <c r="AD156" s="45">
        <v>69950</v>
      </c>
      <c r="AF156" s="88">
        <f t="shared" si="18"/>
        <v>-9724.9699999999993</v>
      </c>
      <c r="AG156" s="138">
        <f t="shared" si="19"/>
        <v>3.3778680361677159E-2</v>
      </c>
      <c r="AI156" s="149">
        <f t="shared" si="20"/>
        <v>2.4651541483480928E-2</v>
      </c>
    </row>
    <row r="157" spans="1:35" x14ac:dyDescent="0.25">
      <c r="A157" s="93">
        <v>36</v>
      </c>
      <c r="B157" s="94" t="s">
        <v>2431</v>
      </c>
      <c r="C157" s="95">
        <v>9459</v>
      </c>
      <c r="D157" s="95" t="s">
        <v>2475</v>
      </c>
      <c r="E157" s="96" t="s">
        <v>1013</v>
      </c>
      <c r="F157" s="102">
        <v>5022</v>
      </c>
      <c r="G157" s="98">
        <v>39.110000000000007</v>
      </c>
      <c r="H157" s="103">
        <v>60875.854141082003</v>
      </c>
      <c r="I157" s="62"/>
      <c r="J157" s="100">
        <v>0</v>
      </c>
      <c r="K157" s="87">
        <v>0</v>
      </c>
      <c r="L157" s="62"/>
      <c r="M157" s="100">
        <v>-2056.13</v>
      </c>
      <c r="N157" s="89">
        <v>-1.29</v>
      </c>
      <c r="O157" s="62"/>
      <c r="P157" s="63">
        <v>1493.4499999999998</v>
      </c>
      <c r="R157" s="90">
        <v>5022</v>
      </c>
      <c r="S157" s="91">
        <v>37.820000000000007</v>
      </c>
      <c r="T157" s="90">
        <v>60313.174141082003</v>
      </c>
      <c r="V157" s="150"/>
      <c r="W157" s="50">
        <f t="shared" si="17"/>
        <v>0</v>
      </c>
      <c r="X157" s="45" t="s">
        <v>2581</v>
      </c>
      <c r="Y157" s="45" t="s">
        <v>2431</v>
      </c>
      <c r="Z157" s="45">
        <v>10</v>
      </c>
      <c r="AA157" s="45">
        <v>24440</v>
      </c>
      <c r="AB157" s="45">
        <v>699500</v>
      </c>
      <c r="AC157" s="45">
        <v>9459</v>
      </c>
      <c r="AD157" s="45">
        <v>69950</v>
      </c>
      <c r="AF157" s="88">
        <f t="shared" si="18"/>
        <v>-2056.13</v>
      </c>
      <c r="AG157" s="138">
        <f t="shared" si="19"/>
        <v>3.3775788923385681E-2</v>
      </c>
      <c r="AI157" s="149">
        <f t="shared" si="20"/>
        <v>2.4646620592134877E-2</v>
      </c>
    </row>
    <row r="158" spans="1:35" x14ac:dyDescent="0.25">
      <c r="A158" s="93">
        <v>38</v>
      </c>
      <c r="B158" s="94" t="s">
        <v>2421</v>
      </c>
      <c r="C158" s="95">
        <v>9489</v>
      </c>
      <c r="D158" s="95" t="s">
        <v>2475</v>
      </c>
      <c r="E158" s="96" t="s">
        <v>1013</v>
      </c>
      <c r="F158" s="102">
        <v>15000</v>
      </c>
      <c r="G158" s="98">
        <v>86.36999999999999</v>
      </c>
      <c r="H158" s="103">
        <v>134434.42811728586</v>
      </c>
      <c r="I158" s="62"/>
      <c r="J158" s="100">
        <v>0</v>
      </c>
      <c r="K158" s="87">
        <v>0</v>
      </c>
      <c r="L158" s="62"/>
      <c r="M158" s="100">
        <v>-4540.74</v>
      </c>
      <c r="N158" s="89">
        <v>-2.84</v>
      </c>
      <c r="O158" s="62"/>
      <c r="P158" s="63">
        <v>3298.45</v>
      </c>
      <c r="R158" s="90">
        <v>15000</v>
      </c>
      <c r="S158" s="91">
        <v>83.529999999999987</v>
      </c>
      <c r="T158" s="90">
        <v>133192.13811728585</v>
      </c>
      <c r="V158" s="150"/>
      <c r="W158" s="50">
        <f t="shared" si="17"/>
        <v>0</v>
      </c>
      <c r="X158" s="45" t="s">
        <v>2581</v>
      </c>
      <c r="Y158" s="45" t="s">
        <v>2421</v>
      </c>
      <c r="Z158" s="45">
        <v>10</v>
      </c>
      <c r="AA158" s="45">
        <v>24440</v>
      </c>
      <c r="AB158" s="45">
        <v>699500</v>
      </c>
      <c r="AC158" s="45">
        <v>9489</v>
      </c>
      <c r="AD158" s="45">
        <v>69950</v>
      </c>
      <c r="AF158" s="88">
        <f t="shared" si="18"/>
        <v>-4540.74</v>
      </c>
      <c r="AG158" s="138">
        <f t="shared" si="19"/>
        <v>3.3776615585692678E-2</v>
      </c>
      <c r="AI158" s="149">
        <f t="shared" si="20"/>
        <v>2.4649645559543926E-2</v>
      </c>
    </row>
    <row r="159" spans="1:35" x14ac:dyDescent="0.25">
      <c r="A159" s="93">
        <v>39</v>
      </c>
      <c r="B159" s="94" t="s">
        <v>2487</v>
      </c>
      <c r="C159" s="95">
        <v>9499</v>
      </c>
      <c r="D159" s="95" t="s">
        <v>2475</v>
      </c>
      <c r="E159" s="96" t="s">
        <v>1013</v>
      </c>
      <c r="F159" s="102">
        <v>15000</v>
      </c>
      <c r="G159" s="98">
        <v>105.93</v>
      </c>
      <c r="H159" s="103">
        <v>164878.75672029826</v>
      </c>
      <c r="I159" s="62"/>
      <c r="J159" s="100">
        <v>0</v>
      </c>
      <c r="K159" s="87">
        <v>0</v>
      </c>
      <c r="L159" s="62"/>
      <c r="M159" s="100">
        <v>-5569.07</v>
      </c>
      <c r="N159" s="89">
        <v>-3.48</v>
      </c>
      <c r="O159" s="62"/>
      <c r="P159" s="63">
        <v>4045.5699999999997</v>
      </c>
      <c r="R159" s="90">
        <v>15000</v>
      </c>
      <c r="S159" s="91">
        <v>102.45</v>
      </c>
      <c r="T159" s="90">
        <v>163355.25672029826</v>
      </c>
      <c r="V159" s="150"/>
      <c r="W159" s="50">
        <f t="shared" si="17"/>
        <v>0</v>
      </c>
      <c r="X159" s="45" t="s">
        <v>2581</v>
      </c>
      <c r="Y159" s="45" t="s">
        <v>2487</v>
      </c>
      <c r="Z159" s="45">
        <v>10</v>
      </c>
      <c r="AA159" s="45">
        <v>24440</v>
      </c>
      <c r="AB159" s="45">
        <v>699500</v>
      </c>
      <c r="AC159" s="45">
        <v>9499</v>
      </c>
      <c r="AD159" s="45">
        <v>69950</v>
      </c>
      <c r="AF159" s="88">
        <f t="shared" si="18"/>
        <v>-5569.07</v>
      </c>
      <c r="AG159" s="138">
        <f t="shared" si="19"/>
        <v>3.3776758818283778E-2</v>
      </c>
      <c r="AI159" s="149">
        <f t="shared" si="20"/>
        <v>2.4650522702347317E-2</v>
      </c>
    </row>
    <row r="160" spans="1:35" x14ac:dyDescent="0.25">
      <c r="A160" s="93">
        <v>37</v>
      </c>
      <c r="B160" s="94" t="s">
        <v>2427</v>
      </c>
      <c r="C160" s="95">
        <v>9509</v>
      </c>
      <c r="D160" s="95" t="s">
        <v>2475</v>
      </c>
      <c r="E160" s="96" t="s">
        <v>1013</v>
      </c>
      <c r="F160" s="102">
        <v>10000</v>
      </c>
      <c r="G160" s="98">
        <v>40.739999999999995</v>
      </c>
      <c r="H160" s="103">
        <v>63409.937495117811</v>
      </c>
      <c r="I160" s="62"/>
      <c r="J160" s="100">
        <v>0</v>
      </c>
      <c r="K160" s="87">
        <v>0</v>
      </c>
      <c r="L160" s="62"/>
      <c r="M160" s="100">
        <v>-2141.83</v>
      </c>
      <c r="N160" s="89">
        <v>-1.34</v>
      </c>
      <c r="O160" s="62"/>
      <c r="P160" s="63">
        <v>1555.8399999999997</v>
      </c>
      <c r="R160" s="90">
        <v>10000</v>
      </c>
      <c r="S160" s="91">
        <v>39.399999999999991</v>
      </c>
      <c r="T160" s="90">
        <v>62823.947495117805</v>
      </c>
      <c r="V160" s="150"/>
      <c r="W160" s="50">
        <f t="shared" si="17"/>
        <v>0</v>
      </c>
      <c r="X160" s="45" t="s">
        <v>2581</v>
      </c>
      <c r="Y160" s="45" t="s">
        <v>2427</v>
      </c>
      <c r="Z160" s="45">
        <v>10</v>
      </c>
      <c r="AA160" s="45">
        <v>24440</v>
      </c>
      <c r="AB160" s="45">
        <v>699500</v>
      </c>
      <c r="AC160" s="45">
        <v>9509</v>
      </c>
      <c r="AD160" s="45">
        <v>69950</v>
      </c>
      <c r="AF160" s="88">
        <f t="shared" si="18"/>
        <v>-2141.83</v>
      </c>
      <c r="AG160" s="138">
        <f t="shared" si="19"/>
        <v>3.3777513188132512E-2</v>
      </c>
      <c r="AI160" s="149">
        <f t="shared" si="20"/>
        <v>2.4650116727697104E-2</v>
      </c>
    </row>
    <row r="161" spans="1:35" x14ac:dyDescent="0.25">
      <c r="A161" s="93"/>
      <c r="B161" s="94" t="s">
        <v>2555</v>
      </c>
      <c r="C161" s="95">
        <v>4692</v>
      </c>
      <c r="D161" s="107" t="s">
        <v>2475</v>
      </c>
      <c r="F161" s="103">
        <v>0</v>
      </c>
      <c r="G161" s="98">
        <v>0</v>
      </c>
      <c r="H161" s="103">
        <v>0</v>
      </c>
      <c r="I161" s="62"/>
      <c r="J161" s="100">
        <v>100000</v>
      </c>
      <c r="K161" s="87">
        <v>62.5</v>
      </c>
      <c r="L161" s="62"/>
      <c r="M161" s="100">
        <v>0</v>
      </c>
      <c r="N161" s="89">
        <v>0</v>
      </c>
      <c r="O161" s="62"/>
      <c r="P161" s="63">
        <v>472.14999999999941</v>
      </c>
      <c r="R161" s="90">
        <v>100000</v>
      </c>
      <c r="S161" s="91">
        <v>62.5</v>
      </c>
      <c r="T161" s="90">
        <v>100472.15</v>
      </c>
      <c r="V161" s="154"/>
      <c r="W161" s="50"/>
      <c r="X161" s="45" t="s">
        <v>2583</v>
      </c>
      <c r="Y161" s="45" t="s">
        <v>2555</v>
      </c>
      <c r="Z161" s="152">
        <v>12</v>
      </c>
      <c r="AA161" s="152">
        <v>89920</v>
      </c>
      <c r="AB161" s="152">
        <v>810200</v>
      </c>
      <c r="AC161" s="152">
        <v>4692</v>
      </c>
      <c r="AD161" s="152">
        <v>81020</v>
      </c>
      <c r="AF161" s="88"/>
      <c r="AG161" s="138"/>
      <c r="AI161" s="149"/>
    </row>
    <row r="162" spans="1:35" x14ac:dyDescent="0.25">
      <c r="A162" s="93"/>
      <c r="B162" s="94" t="s">
        <v>2554</v>
      </c>
      <c r="C162" s="95">
        <v>9965</v>
      </c>
      <c r="D162" s="95" t="s">
        <v>2475</v>
      </c>
      <c r="E162" s="96" t="s">
        <v>1013</v>
      </c>
      <c r="F162" s="102">
        <v>50000</v>
      </c>
      <c r="G162" s="98">
        <v>31.9</v>
      </c>
      <c r="H162" s="103">
        <v>50000</v>
      </c>
      <c r="I162" s="62"/>
      <c r="J162" s="100">
        <v>0</v>
      </c>
      <c r="K162" s="87">
        <v>0</v>
      </c>
      <c r="L162" s="62"/>
      <c r="M162" s="100">
        <v>0</v>
      </c>
      <c r="N162" s="89">
        <v>0</v>
      </c>
      <c r="O162" s="62"/>
      <c r="P162" s="63">
        <v>1261.2299999999996</v>
      </c>
      <c r="R162" s="90">
        <v>50000</v>
      </c>
      <c r="S162" s="91">
        <v>31.9</v>
      </c>
      <c r="T162" s="90">
        <v>51261.229999999996</v>
      </c>
      <c r="V162" s="154"/>
      <c r="W162" s="50"/>
      <c r="X162" s="45" t="s">
        <v>2583</v>
      </c>
      <c r="Y162" s="45" t="s">
        <v>2554</v>
      </c>
      <c r="Z162" s="152">
        <v>12</v>
      </c>
      <c r="AA162" s="152">
        <v>89920</v>
      </c>
      <c r="AB162" s="152">
        <v>810200</v>
      </c>
      <c r="AC162" s="152">
        <v>9965</v>
      </c>
      <c r="AD162" s="152">
        <v>81020</v>
      </c>
      <c r="AF162" s="88">
        <f>+M162</f>
        <v>0</v>
      </c>
      <c r="AG162" s="138">
        <f>-AF162/H162</f>
        <v>0</v>
      </c>
      <c r="AI162" s="149">
        <f>P162/((H162+T162)/2)</f>
        <v>2.4910422281064524E-2</v>
      </c>
    </row>
    <row r="163" spans="1:35" s="166" customFormat="1" x14ac:dyDescent="0.25">
      <c r="A163" s="156">
        <v>135</v>
      </c>
      <c r="B163" s="157" t="s">
        <v>2597</v>
      </c>
      <c r="C163" s="107"/>
      <c r="D163" s="107" t="s">
        <v>2561</v>
      </c>
      <c r="E163" s="158"/>
      <c r="F163" s="159">
        <v>0</v>
      </c>
      <c r="G163" s="160">
        <v>10209.530000000001</v>
      </c>
      <c r="H163" s="159">
        <v>16547662.309999999</v>
      </c>
      <c r="I163" s="158"/>
      <c r="J163" s="161">
        <v>0</v>
      </c>
      <c r="K163" s="162">
        <v>0</v>
      </c>
      <c r="L163" s="158"/>
      <c r="M163" s="163">
        <v>0</v>
      </c>
      <c r="N163" s="164">
        <v>0</v>
      </c>
      <c r="O163" s="158"/>
      <c r="P163" s="165">
        <v>421963.51</v>
      </c>
      <c r="R163" s="159">
        <v>0</v>
      </c>
      <c r="S163" s="167">
        <v>10209.530000000001</v>
      </c>
      <c r="T163" s="159">
        <v>16969625.82</v>
      </c>
      <c r="V163" s="168"/>
      <c r="W163" s="169">
        <f t="shared" ref="W163" si="21">(H163+J163+M163+SUM(P163:P163)-T163)</f>
        <v>0</v>
      </c>
      <c r="X163" s="166" t="s">
        <v>137</v>
      </c>
      <c r="Y163" s="166" t="s">
        <v>2597</v>
      </c>
      <c r="Z163" s="166">
        <v>80</v>
      </c>
      <c r="AF163" s="88">
        <f t="shared" ref="AF163" si="22">+M163</f>
        <v>0</v>
      </c>
      <c r="AG163" s="138">
        <f t="shared" ref="AG163" si="23">-AF163/H163</f>
        <v>0</v>
      </c>
      <c r="AH163" s="45"/>
      <c r="AI163" s="149">
        <f t="shared" ref="AI163" si="24">P163/((H163+T163)/2)</f>
        <v>2.5178857451914026E-2</v>
      </c>
    </row>
    <row r="164" spans="1:35" x14ac:dyDescent="0.25">
      <c r="A164" s="170"/>
      <c r="B164" s="170"/>
      <c r="F164" s="90"/>
      <c r="G164" s="87"/>
      <c r="H164" s="90"/>
      <c r="J164" s="88"/>
      <c r="K164" s="87"/>
      <c r="M164" s="88"/>
      <c r="N164" s="89"/>
      <c r="P164" s="171"/>
      <c r="R164" s="90"/>
      <c r="S164" s="91"/>
      <c r="T164" s="90"/>
      <c r="V164" s="56"/>
    </row>
    <row r="165" spans="1:35" ht="15.75" thickBot="1" x14ac:dyDescent="0.3">
      <c r="A165" s="92" t="s">
        <v>2468</v>
      </c>
      <c r="B165" s="114"/>
      <c r="F165" s="115">
        <f>SUM(F14:F164)</f>
        <v>16261295.230000002</v>
      </c>
      <c r="G165" s="116">
        <f>SUM(G14:G164)</f>
        <v>61780.229999999989</v>
      </c>
      <c r="H165" s="115">
        <f>SUM(H14:H164)</f>
        <v>96863921.839999929</v>
      </c>
      <c r="I165" s="62"/>
      <c r="J165" s="115">
        <f>SUM(J14:J164)</f>
        <v>-7496277.3800000008</v>
      </c>
      <c r="K165" s="117">
        <f>SUM(K14:K164)</f>
        <v>155.03</v>
      </c>
      <c r="L165" s="62"/>
      <c r="M165" s="115">
        <f>SUM(M14:M164)</f>
        <v>-2461038.8200000008</v>
      </c>
      <c r="N165" s="118">
        <f>SUM(N14:N164)</f>
        <v>-1538.12</v>
      </c>
      <c r="O165" s="62"/>
      <c r="P165" s="119">
        <f>SUM(P14:P164)</f>
        <v>2416793.1399999997</v>
      </c>
      <c r="R165" s="115">
        <f>SUM(R14:R164)</f>
        <v>16507509.110000001</v>
      </c>
      <c r="S165" s="116">
        <f>SUM(S14:S164)</f>
        <v>55558.13999999997</v>
      </c>
      <c r="T165" s="115">
        <f>SUM(T14:T164)</f>
        <v>89323398.779999971</v>
      </c>
      <c r="V165" s="56"/>
      <c r="W165" s="50">
        <f>(H165+J165+M165+SUM(P165:P165)-T165)</f>
        <v>-4.4703483581542969E-8</v>
      </c>
    </row>
    <row r="166" spans="1:35" ht="16.5" thickTop="1" thickBot="1" x14ac:dyDescent="0.3">
      <c r="F166" s="90"/>
      <c r="G166" s="87"/>
      <c r="H166" s="56"/>
      <c r="J166" s="56"/>
      <c r="K166" s="87"/>
      <c r="M166" s="120" t="s">
        <v>2556</v>
      </c>
      <c r="N166" s="121"/>
      <c r="R166" s="90"/>
      <c r="S166" s="87"/>
      <c r="T166" s="122"/>
    </row>
    <row r="167" spans="1:35" ht="15.75" thickBot="1" x14ac:dyDescent="0.3">
      <c r="F167" s="53"/>
      <c r="G167" s="123" t="s">
        <v>2557</v>
      </c>
      <c r="H167" s="124">
        <f>H10/G10</f>
        <v>1567.8789468734581</v>
      </c>
      <c r="M167" s="125" t="s">
        <v>2558</v>
      </c>
      <c r="N167" s="126"/>
      <c r="R167" s="53"/>
      <c r="S167" s="123" t="s">
        <v>2559</v>
      </c>
      <c r="T167" s="124">
        <f>[1]June!U167</f>
        <v>1607.7463842382056</v>
      </c>
      <c r="U167" s="45" t="s">
        <v>2598</v>
      </c>
    </row>
    <row r="168" spans="1:35" x14ac:dyDescent="0.25">
      <c r="F168" s="53"/>
      <c r="G168" s="53"/>
      <c r="H168" s="127"/>
      <c r="R168" s="53"/>
      <c r="S168" s="53"/>
      <c r="T168" s="127"/>
    </row>
    <row r="169" spans="1:35" x14ac:dyDescent="0.25">
      <c r="F169" s="53"/>
      <c r="G169" s="53"/>
      <c r="H169" s="127"/>
      <c r="R169" s="53"/>
      <c r="S169" s="53"/>
      <c r="T169" s="127"/>
    </row>
    <row r="170" spans="1:35" x14ac:dyDescent="0.25">
      <c r="D170" s="45" t="s">
        <v>2475</v>
      </c>
      <c r="F170" s="128">
        <f t="shared" ref="F170:H172" si="25">SUMIF($D$14:$D$163,$D170,F$14:F$163)</f>
        <v>12105002.970000001</v>
      </c>
      <c r="G170" s="128">
        <f t="shared" si="25"/>
        <v>47763.479999999989</v>
      </c>
      <c r="H170" s="128">
        <f t="shared" si="25"/>
        <v>74381687.381684825</v>
      </c>
      <c r="J170" s="128">
        <f t="shared" ref="J170:K172" si="26">SUMIF($D$14:$D$163,$D170,J$14:J$163)</f>
        <v>-7496277.3800000008</v>
      </c>
      <c r="K170" s="128">
        <f t="shared" si="26"/>
        <v>155.03</v>
      </c>
      <c r="M170" s="128">
        <f t="shared" ref="M170:N172" si="27">SUMIF($D$14:$D$163,$D170,M$14:M$163)</f>
        <v>-2272848.6600000011</v>
      </c>
      <c r="N170" s="128">
        <f t="shared" si="27"/>
        <v>-1420.5099999999998</v>
      </c>
      <c r="P170" s="128">
        <f t="shared" ref="P170:U172" si="28">SUMIF($D$14:$D$163,$D170,P$14:P$163)</f>
        <v>1849122.21</v>
      </c>
      <c r="Q170" s="128">
        <f t="shared" si="28"/>
        <v>0</v>
      </c>
      <c r="R170" s="128">
        <f t="shared" si="28"/>
        <v>12351216.850000003</v>
      </c>
      <c r="S170" s="128">
        <f t="shared" si="28"/>
        <v>41658.999999999971</v>
      </c>
      <c r="T170" s="128">
        <f t="shared" si="28"/>
        <v>66461683.551684849</v>
      </c>
      <c r="U170" s="128">
        <f t="shared" si="28"/>
        <v>0</v>
      </c>
    </row>
    <row r="171" spans="1:35" x14ac:dyDescent="0.25">
      <c r="D171" s="45" t="s">
        <v>2560</v>
      </c>
      <c r="F171" s="128">
        <f t="shared" si="25"/>
        <v>3906292.26</v>
      </c>
      <c r="G171" s="128">
        <f t="shared" si="25"/>
        <v>3646.8599999999997</v>
      </c>
      <c r="H171" s="128">
        <f t="shared" si="25"/>
        <v>5683219.2283151066</v>
      </c>
      <c r="J171" s="128">
        <f t="shared" si="26"/>
        <v>0</v>
      </c>
      <c r="K171" s="128">
        <f t="shared" si="26"/>
        <v>0</v>
      </c>
      <c r="M171" s="128">
        <f t="shared" si="27"/>
        <v>-188190.16</v>
      </c>
      <c r="N171" s="128">
        <f t="shared" si="27"/>
        <v>-117.60999999999999</v>
      </c>
      <c r="P171" s="128">
        <f t="shared" si="28"/>
        <v>139367.26999999999</v>
      </c>
      <c r="Q171" s="128">
        <f t="shared" si="28"/>
        <v>0</v>
      </c>
      <c r="R171" s="128">
        <f t="shared" si="28"/>
        <v>3906292.26</v>
      </c>
      <c r="S171" s="128">
        <f t="shared" si="28"/>
        <v>3529.2500000000005</v>
      </c>
      <c r="T171" s="128">
        <f t="shared" si="28"/>
        <v>5634396.338315106</v>
      </c>
      <c r="U171" s="128">
        <f t="shared" si="28"/>
        <v>0</v>
      </c>
    </row>
    <row r="172" spans="1:35" x14ac:dyDescent="0.25">
      <c r="D172" s="45" t="s">
        <v>2561</v>
      </c>
      <c r="F172" s="128">
        <f t="shared" si="25"/>
        <v>250000</v>
      </c>
      <c r="G172" s="128">
        <f t="shared" si="25"/>
        <v>10369.890000000001</v>
      </c>
      <c r="H172" s="128">
        <f t="shared" si="25"/>
        <v>16799015.23</v>
      </c>
      <c r="J172" s="128">
        <f t="shared" si="26"/>
        <v>0</v>
      </c>
      <c r="K172" s="128">
        <f t="shared" si="26"/>
        <v>0</v>
      </c>
      <c r="M172" s="128">
        <f t="shared" si="27"/>
        <v>0</v>
      </c>
      <c r="N172" s="128">
        <f t="shared" si="27"/>
        <v>0</v>
      </c>
      <c r="P172" s="128">
        <f t="shared" si="28"/>
        <v>428303.66000000003</v>
      </c>
      <c r="Q172" s="128">
        <f t="shared" si="28"/>
        <v>0</v>
      </c>
      <c r="R172" s="128">
        <f t="shared" si="28"/>
        <v>250000</v>
      </c>
      <c r="S172" s="128">
        <f t="shared" si="28"/>
        <v>10369.890000000001</v>
      </c>
      <c r="T172" s="128">
        <f t="shared" si="28"/>
        <v>17227318.890000001</v>
      </c>
      <c r="U172" s="128">
        <f t="shared" si="28"/>
        <v>0</v>
      </c>
    </row>
    <row r="173" spans="1:35" ht="15.75" thickBot="1" x14ac:dyDescent="0.3">
      <c r="F173" s="129">
        <f>SUM(F170:F172)</f>
        <v>16261295.23</v>
      </c>
      <c r="G173" s="129">
        <f>SUM(G170:G172)</f>
        <v>61780.229999999989</v>
      </c>
      <c r="H173" s="129">
        <f>SUM(H170:H172)</f>
        <v>96863921.839999929</v>
      </c>
      <c r="J173" s="129">
        <f>SUM(J170:J172)</f>
        <v>-7496277.3800000008</v>
      </c>
      <c r="K173" s="129">
        <f>SUM(K170:K172)</f>
        <v>155.03</v>
      </c>
      <c r="M173" s="129">
        <f>SUM(M170:M172)</f>
        <v>-2461038.8200000012</v>
      </c>
      <c r="N173" s="129">
        <f>SUM(N170:N172)</f>
        <v>-1538.1199999999997</v>
      </c>
      <c r="P173" s="129">
        <f t="shared" ref="P173:U173" si="29">SUM(P170:P172)</f>
        <v>2416793.14</v>
      </c>
      <c r="Q173" s="129">
        <f t="shared" si="29"/>
        <v>0</v>
      </c>
      <c r="R173" s="129">
        <f t="shared" si="29"/>
        <v>16507509.110000003</v>
      </c>
      <c r="S173" s="129">
        <f t="shared" si="29"/>
        <v>55558.13999999997</v>
      </c>
      <c r="T173" s="129">
        <f t="shared" si="29"/>
        <v>89323398.779999956</v>
      </c>
      <c r="U173" s="129">
        <f t="shared" si="29"/>
        <v>0</v>
      </c>
    </row>
    <row r="174" spans="1:35" ht="15.75" thickTop="1" x14ac:dyDescent="0.25">
      <c r="F174" s="130">
        <f>+F173-F165</f>
        <v>0</v>
      </c>
      <c r="G174" s="130">
        <f>+G173-G165</f>
        <v>0</v>
      </c>
      <c r="H174" s="130">
        <f>+H173-H165</f>
        <v>0</v>
      </c>
      <c r="J174" s="130">
        <f>+J173-J165</f>
        <v>0</v>
      </c>
      <c r="K174" s="130">
        <f>+K173-K165</f>
        <v>0</v>
      </c>
      <c r="M174" s="130">
        <f>+M173-M165</f>
        <v>0</v>
      </c>
      <c r="N174" s="130">
        <f>+N173-N165</f>
        <v>0</v>
      </c>
      <c r="P174" s="130">
        <f>+P173-P165</f>
        <v>0</v>
      </c>
      <c r="Q174" s="130">
        <f>+Q173-Q165</f>
        <v>0</v>
      </c>
      <c r="S174" s="130">
        <f>+S173-S165</f>
        <v>0</v>
      </c>
      <c r="T174" s="130">
        <f>+T173-T165</f>
        <v>0</v>
      </c>
      <c r="U174" s="130">
        <f>+U173-U165</f>
        <v>0</v>
      </c>
    </row>
    <row r="175" spans="1:35" x14ac:dyDescent="0.25">
      <c r="F175" s="53"/>
      <c r="G175" s="53"/>
      <c r="H175" s="127"/>
      <c r="R175" s="53"/>
      <c r="S175" s="53"/>
      <c r="T175" s="127"/>
    </row>
    <row r="176" spans="1:35" ht="15.75" thickBot="1" x14ac:dyDescent="0.3">
      <c r="F176" s="56"/>
      <c r="G176" s="87"/>
      <c r="H176" s="56"/>
      <c r="J176" s="56"/>
      <c r="K176" s="87"/>
      <c r="M176" s="56"/>
      <c r="N176" s="87"/>
      <c r="R176" s="90"/>
      <c r="S176" s="87"/>
    </row>
    <row r="177" spans="1:23" ht="15.75" thickBot="1" x14ac:dyDescent="0.3">
      <c r="A177" s="131" t="s">
        <v>2562</v>
      </c>
      <c r="B177" s="132"/>
      <c r="C177" s="132"/>
      <c r="D177" s="132"/>
      <c r="E177" s="133"/>
      <c r="F177" s="134">
        <f>F10-F165</f>
        <v>0</v>
      </c>
      <c r="G177" s="134">
        <f>G10-G165</f>
        <v>0</v>
      </c>
      <c r="H177" s="134">
        <f>H10-H165</f>
        <v>0.11000007390975952</v>
      </c>
      <c r="I177" s="132"/>
      <c r="J177" s="135">
        <f>+J10-J165</f>
        <v>0</v>
      </c>
      <c r="K177" s="135">
        <f>+K10-K165</f>
        <v>0</v>
      </c>
      <c r="L177" s="132"/>
      <c r="M177" s="135">
        <f>+M10-M165</f>
        <v>0</v>
      </c>
      <c r="N177" s="135">
        <f>+N10-N165</f>
        <v>0</v>
      </c>
      <c r="O177" s="132"/>
      <c r="P177" s="135">
        <f>+P10-P165</f>
        <v>-0.19000000040978193</v>
      </c>
      <c r="Q177" s="132"/>
      <c r="R177" s="135">
        <f>+R10-R165</f>
        <v>0</v>
      </c>
      <c r="S177" s="135">
        <f>+S10-S165</f>
        <v>0</v>
      </c>
      <c r="T177" s="135">
        <f>+T10-T165</f>
        <v>-7.9999983310699463E-2</v>
      </c>
      <c r="U177" s="132"/>
      <c r="V177" s="132"/>
      <c r="W177" s="172"/>
    </row>
    <row r="178" spans="1:23" x14ac:dyDescent="0.25">
      <c r="F178" s="56"/>
      <c r="G178" s="87"/>
      <c r="H178" s="56"/>
      <c r="J178" s="56"/>
      <c r="K178" s="87"/>
      <c r="M178" s="56"/>
      <c r="N178" s="87"/>
      <c r="R178" s="90"/>
      <c r="S178" s="87"/>
    </row>
    <row r="179" spans="1:23" x14ac:dyDescent="0.25">
      <c r="F179" s="56"/>
      <c r="G179" s="87"/>
      <c r="H179" s="56"/>
      <c r="J179" s="56"/>
      <c r="K179" s="87"/>
      <c r="R179" s="90"/>
      <c r="S179" s="87"/>
    </row>
    <row r="180" spans="1:23" x14ac:dyDescent="0.25">
      <c r="A180" s="136"/>
      <c r="B180" s="136"/>
      <c r="C180" s="136"/>
      <c r="D180" s="136"/>
      <c r="F180" s="56"/>
      <c r="G180" s="87"/>
      <c r="H180" s="56"/>
      <c r="J180" s="56"/>
      <c r="K180" s="87"/>
      <c r="P180" s="137" t="s">
        <v>2563</v>
      </c>
      <c r="R180" s="56"/>
      <c r="S180" s="50">
        <f>SUMIF($Z$14:$Z$163,"10",$S$14:$S$163)</f>
        <v>29439.750000000011</v>
      </c>
      <c r="T180" s="138">
        <f>S180/($S$180+$S$181)</f>
        <v>0.64918748336498078</v>
      </c>
    </row>
    <row r="181" spans="1:23" x14ac:dyDescent="0.25">
      <c r="F181" s="56"/>
      <c r="G181" s="87"/>
      <c r="H181" s="56"/>
      <c r="J181" s="56"/>
      <c r="K181" s="87"/>
      <c r="P181" s="137" t="s">
        <v>2564</v>
      </c>
      <c r="R181" s="56"/>
      <c r="S181" s="50">
        <f>SUMIF($Z$14:$Z$163,"12",$S$14:$S$163)+SUMIF($Z$14:$Z$163,"22",$S$14:$S$163)</f>
        <v>15908.860000000004</v>
      </c>
      <c r="T181" s="138">
        <f>S181/($S$180+$S$181)</f>
        <v>0.35081251663501922</v>
      </c>
    </row>
    <row r="182" spans="1:23" x14ac:dyDescent="0.25">
      <c r="A182" s="136"/>
      <c r="B182" s="136"/>
      <c r="C182" s="136"/>
      <c r="D182" s="136"/>
      <c r="F182" s="56"/>
      <c r="G182" s="87"/>
      <c r="H182" s="56"/>
      <c r="J182" s="56"/>
      <c r="K182" s="87"/>
      <c r="M182" s="56"/>
      <c r="N182" s="87"/>
      <c r="P182" s="137" t="s">
        <v>2565</v>
      </c>
      <c r="R182" s="56"/>
      <c r="S182" s="50">
        <f>SUMIF($Z$14:$Z$163,"80",$S$14:$S$163)</f>
        <v>10209.530000000001</v>
      </c>
    </row>
    <row r="183" spans="1:23" ht="15.75" thickBot="1" x14ac:dyDescent="0.3">
      <c r="F183" s="56"/>
      <c r="G183" s="87"/>
      <c r="H183" s="56"/>
      <c r="J183" s="56"/>
      <c r="K183" s="87"/>
      <c r="M183" s="56"/>
      <c r="N183" s="87"/>
      <c r="R183" s="56"/>
      <c r="S183" s="139">
        <f>SUM(S180:S182)</f>
        <v>55558.140000000014</v>
      </c>
      <c r="T183" s="139">
        <f>+T181+T180</f>
        <v>1</v>
      </c>
    </row>
    <row r="184" spans="1:23" ht="15.75" thickTop="1" x14ac:dyDescent="0.25">
      <c r="F184" s="56"/>
      <c r="G184" s="87"/>
      <c r="H184" s="56"/>
      <c r="J184" s="56"/>
      <c r="K184" s="87"/>
      <c r="M184" s="56"/>
      <c r="N184" s="87"/>
      <c r="R184" s="56"/>
      <c r="S184" s="87">
        <f>+S183-S165</f>
        <v>0</v>
      </c>
    </row>
    <row r="185" spans="1:23" x14ac:dyDescent="0.25">
      <c r="F185" s="56"/>
      <c r="G185" s="87"/>
      <c r="H185" s="56"/>
      <c r="J185" s="56"/>
      <c r="K185" s="87"/>
      <c r="M185" s="56"/>
      <c r="N185" s="87"/>
      <c r="R185" s="56"/>
      <c r="S185" s="87"/>
    </row>
    <row r="186" spans="1:23" x14ac:dyDescent="0.25">
      <c r="F186" s="56"/>
      <c r="G186" s="87"/>
      <c r="H186" s="56"/>
      <c r="J186" s="56"/>
      <c r="K186" s="87"/>
      <c r="M186" s="56"/>
      <c r="N186" s="87"/>
      <c r="R186" s="56"/>
      <c r="S186" s="87"/>
    </row>
    <row r="187" spans="1:23" x14ac:dyDescent="0.25">
      <c r="F187" s="56"/>
      <c r="G187" s="87"/>
      <c r="H187" s="56"/>
      <c r="J187" s="56"/>
      <c r="K187" s="87"/>
      <c r="M187" s="56"/>
      <c r="N187" s="87"/>
      <c r="R187" s="56"/>
      <c r="S187" s="87"/>
    </row>
    <row r="188" spans="1:23" x14ac:dyDescent="0.25">
      <c r="F188" s="56"/>
      <c r="G188" s="87"/>
      <c r="H188" s="56"/>
      <c r="J188" s="56"/>
      <c r="K188" s="87"/>
      <c r="M188" s="56"/>
      <c r="N188" s="87"/>
      <c r="R188" s="56"/>
      <c r="S188" s="87"/>
    </row>
    <row r="189" spans="1:23" x14ac:dyDescent="0.25">
      <c r="F189" s="56"/>
      <c r="G189" s="87"/>
      <c r="H189" s="56"/>
      <c r="J189" s="56"/>
      <c r="K189" s="87"/>
      <c r="M189" s="56"/>
      <c r="N189" s="87"/>
      <c r="R189" s="56"/>
      <c r="S189" s="87"/>
    </row>
    <row r="190" spans="1:23" x14ac:dyDescent="0.25">
      <c r="F190" s="56"/>
      <c r="G190" s="87"/>
      <c r="H190" s="56"/>
      <c r="J190" s="56"/>
      <c r="K190" s="87"/>
      <c r="M190" s="56"/>
      <c r="N190" s="87"/>
      <c r="R190" s="56"/>
      <c r="S190" s="87"/>
    </row>
    <row r="191" spans="1:23" x14ac:dyDescent="0.25">
      <c r="F191" s="56"/>
      <c r="G191" s="87"/>
      <c r="H191" s="56"/>
      <c r="J191" s="56"/>
      <c r="K191" s="87"/>
      <c r="M191" s="56"/>
      <c r="N191" s="87"/>
      <c r="R191" s="56"/>
      <c r="S191" s="87"/>
    </row>
    <row r="192" spans="1:23" x14ac:dyDescent="0.25">
      <c r="F192" s="56"/>
      <c r="G192" s="87"/>
      <c r="H192" s="56"/>
      <c r="J192" s="56"/>
      <c r="K192" s="87"/>
      <c r="M192" s="56"/>
      <c r="N192" s="87"/>
      <c r="R192" s="56"/>
      <c r="S192" s="87"/>
    </row>
    <row r="193" spans="1:19" x14ac:dyDescent="0.25">
      <c r="F193" s="56"/>
      <c r="G193" s="87"/>
      <c r="H193" s="56"/>
      <c r="J193" s="56"/>
      <c r="K193" s="87"/>
      <c r="M193" s="56"/>
      <c r="N193" s="87"/>
      <c r="R193" s="56"/>
      <c r="S193" s="87"/>
    </row>
    <row r="194" spans="1:19" ht="14.25" x14ac:dyDescent="0.2">
      <c r="A194" s="136"/>
      <c r="B194" s="136"/>
      <c r="C194" s="136"/>
      <c r="D194" s="136"/>
      <c r="E194" s="136"/>
      <c r="F194" s="56"/>
      <c r="G194" s="87"/>
      <c r="H194" s="56"/>
      <c r="J194" s="56"/>
      <c r="K194" s="87"/>
      <c r="M194" s="56"/>
      <c r="N194" s="87"/>
      <c r="R194" s="56"/>
      <c r="S194" s="87"/>
    </row>
    <row r="195" spans="1:19" x14ac:dyDescent="0.25">
      <c r="F195" s="56"/>
      <c r="G195" s="87"/>
      <c r="H195" s="56"/>
      <c r="J195" s="56"/>
      <c r="K195" s="87"/>
      <c r="M195" s="56"/>
      <c r="N195" s="87"/>
      <c r="R195" s="56"/>
      <c r="S195" s="87"/>
    </row>
    <row r="196" spans="1:19" x14ac:dyDescent="0.25">
      <c r="F196" s="56"/>
      <c r="G196" s="87"/>
      <c r="H196" s="56"/>
      <c r="J196" s="56"/>
      <c r="K196" s="87"/>
      <c r="M196" s="56"/>
      <c r="N196" s="87"/>
      <c r="R196" s="56"/>
      <c r="S196" s="87"/>
    </row>
    <row r="197" spans="1:19" x14ac:dyDescent="0.25">
      <c r="F197" s="56"/>
      <c r="G197" s="87"/>
      <c r="H197" s="56"/>
      <c r="J197" s="56"/>
      <c r="K197" s="87"/>
      <c r="M197" s="56"/>
      <c r="N197" s="87"/>
      <c r="R197" s="56"/>
      <c r="S197" s="87"/>
    </row>
    <row r="198" spans="1:19" x14ac:dyDescent="0.25">
      <c r="F198" s="56"/>
      <c r="G198" s="87"/>
      <c r="H198" s="56"/>
      <c r="J198" s="56"/>
      <c r="K198" s="87"/>
      <c r="M198" s="56"/>
      <c r="N198" s="87"/>
      <c r="R198" s="56"/>
      <c r="S198" s="87"/>
    </row>
    <row r="199" spans="1:19" x14ac:dyDescent="0.25">
      <c r="F199" s="56"/>
      <c r="G199" s="87"/>
      <c r="H199" s="56"/>
      <c r="J199" s="56"/>
      <c r="K199" s="87"/>
      <c r="M199" s="56"/>
      <c r="N199" s="87"/>
      <c r="R199" s="56"/>
      <c r="S199" s="87"/>
    </row>
    <row r="200" spans="1:19" x14ac:dyDescent="0.25">
      <c r="F200" s="56"/>
      <c r="G200" s="87"/>
      <c r="H200" s="56"/>
      <c r="J200" s="56"/>
      <c r="K200" s="87"/>
      <c r="M200" s="56"/>
      <c r="N200" s="87"/>
      <c r="R200" s="56"/>
      <c r="S200" s="87"/>
    </row>
    <row r="201" spans="1:19" x14ac:dyDescent="0.25">
      <c r="F201" s="56"/>
      <c r="G201" s="87"/>
      <c r="H201" s="56"/>
      <c r="J201" s="56"/>
      <c r="K201" s="87"/>
      <c r="M201" s="56"/>
      <c r="N201" s="87"/>
      <c r="R201" s="56"/>
      <c r="S201" s="87"/>
    </row>
    <row r="202" spans="1:19" x14ac:dyDescent="0.25">
      <c r="F202" s="56"/>
      <c r="G202" s="87"/>
      <c r="H202" s="56"/>
      <c r="J202" s="56"/>
      <c r="K202" s="87"/>
      <c r="M202" s="56"/>
      <c r="N202" s="87"/>
      <c r="R202" s="56"/>
      <c r="S202" s="87"/>
    </row>
    <row r="203" spans="1:19" x14ac:dyDescent="0.25">
      <c r="F203" s="56"/>
      <c r="G203" s="87"/>
      <c r="H203" s="56"/>
      <c r="J203" s="56"/>
      <c r="K203" s="87"/>
      <c r="M203" s="56"/>
      <c r="N203" s="87"/>
      <c r="R203" s="56"/>
      <c r="S203" s="87"/>
    </row>
    <row r="204" spans="1:19" x14ac:dyDescent="0.25">
      <c r="F204" s="56"/>
      <c r="G204" s="87"/>
      <c r="H204" s="56"/>
      <c r="J204" s="56"/>
      <c r="K204" s="87"/>
      <c r="M204" s="56"/>
      <c r="N204" s="87"/>
      <c r="R204" s="56"/>
      <c r="S204" s="87"/>
    </row>
    <row r="205" spans="1:19" x14ac:dyDescent="0.25">
      <c r="F205" s="56"/>
      <c r="G205" s="87"/>
      <c r="H205" s="56"/>
      <c r="J205" s="56"/>
      <c r="K205" s="87"/>
      <c r="M205" s="56"/>
      <c r="N205" s="87"/>
      <c r="R205" s="56"/>
      <c r="S205" s="87"/>
    </row>
    <row r="206" spans="1:19" x14ac:dyDescent="0.25">
      <c r="F206" s="56"/>
      <c r="G206" s="87"/>
      <c r="H206" s="56"/>
      <c r="J206" s="56"/>
      <c r="K206" s="87"/>
      <c r="M206" s="56"/>
      <c r="N206" s="87"/>
      <c r="R206" s="56"/>
      <c r="S206" s="87"/>
    </row>
    <row r="207" spans="1:19" x14ac:dyDescent="0.25">
      <c r="F207" s="56"/>
      <c r="G207" s="87"/>
      <c r="H207" s="56"/>
      <c r="J207" s="56"/>
      <c r="K207" s="87"/>
      <c r="M207" s="56"/>
      <c r="N207" s="87"/>
      <c r="R207" s="56"/>
      <c r="S207" s="87"/>
    </row>
    <row r="208" spans="1:19" x14ac:dyDescent="0.25">
      <c r="F208" s="56"/>
      <c r="G208" s="87"/>
      <c r="H208" s="56"/>
      <c r="J208" s="56"/>
      <c r="K208" s="87"/>
      <c r="M208" s="56"/>
      <c r="N208" s="87"/>
      <c r="R208" s="56"/>
      <c r="S208" s="87"/>
    </row>
    <row r="209" spans="6:19" x14ac:dyDescent="0.25">
      <c r="F209" s="56"/>
      <c r="G209" s="87"/>
      <c r="H209" s="56"/>
      <c r="J209" s="56"/>
      <c r="K209" s="87"/>
      <c r="M209" s="56"/>
      <c r="N209" s="87"/>
      <c r="R209" s="56"/>
      <c r="S209" s="87"/>
    </row>
    <row r="210" spans="6:19" x14ac:dyDescent="0.25">
      <c r="F210" s="56"/>
      <c r="G210" s="87"/>
      <c r="H210" s="56"/>
      <c r="J210" s="56"/>
      <c r="K210" s="87"/>
      <c r="M210" s="56"/>
      <c r="N210" s="87"/>
      <c r="R210" s="56"/>
      <c r="S210" s="87"/>
    </row>
    <row r="211" spans="6:19" x14ac:dyDescent="0.25">
      <c r="F211" s="56"/>
      <c r="G211" s="87"/>
      <c r="H211" s="56"/>
      <c r="J211" s="56"/>
      <c r="K211" s="87"/>
      <c r="M211" s="56"/>
      <c r="N211" s="87"/>
      <c r="R211" s="56"/>
      <c r="S211" s="87"/>
    </row>
    <row r="212" spans="6:19" x14ac:dyDescent="0.25">
      <c r="F212" s="56"/>
      <c r="G212" s="87"/>
      <c r="H212" s="56"/>
      <c r="J212" s="56"/>
      <c r="K212" s="87"/>
      <c r="M212" s="56"/>
      <c r="N212" s="87"/>
      <c r="R212" s="56"/>
      <c r="S212" s="87"/>
    </row>
    <row r="213" spans="6:19" x14ac:dyDescent="0.25">
      <c r="F213" s="56"/>
      <c r="G213" s="87"/>
      <c r="H213" s="56"/>
      <c r="J213" s="56"/>
      <c r="K213" s="87"/>
      <c r="M213" s="56"/>
      <c r="N213" s="87"/>
      <c r="R213" s="56"/>
      <c r="S213" s="87"/>
    </row>
    <row r="214" spans="6:19" x14ac:dyDescent="0.25">
      <c r="F214" s="56"/>
      <c r="G214" s="87"/>
      <c r="H214" s="56"/>
      <c r="J214" s="56"/>
      <c r="K214" s="87"/>
      <c r="M214" s="56"/>
      <c r="N214" s="87"/>
      <c r="R214" s="56"/>
      <c r="S214" s="87"/>
    </row>
    <row r="215" spans="6:19" x14ac:dyDescent="0.25">
      <c r="F215" s="56"/>
      <c r="G215" s="87"/>
      <c r="H215" s="56"/>
      <c r="J215" s="56"/>
      <c r="K215" s="87"/>
      <c r="M215" s="56"/>
      <c r="N215" s="87"/>
      <c r="R215" s="56"/>
      <c r="S215" s="87"/>
    </row>
    <row r="216" spans="6:19" x14ac:dyDescent="0.25">
      <c r="F216" s="56"/>
      <c r="G216" s="87"/>
      <c r="H216" s="56"/>
      <c r="J216" s="56"/>
      <c r="K216" s="87"/>
      <c r="M216" s="56"/>
      <c r="N216" s="87"/>
      <c r="R216" s="56"/>
      <c r="S216" s="87"/>
    </row>
    <row r="217" spans="6:19" x14ac:dyDescent="0.25">
      <c r="F217" s="56"/>
      <c r="G217" s="87"/>
      <c r="H217" s="56"/>
      <c r="J217" s="56"/>
      <c r="K217" s="87"/>
      <c r="M217" s="56"/>
      <c r="N217" s="87"/>
      <c r="R217" s="56"/>
      <c r="S217" s="87"/>
    </row>
    <row r="218" spans="6:19" x14ac:dyDescent="0.25">
      <c r="F218" s="56"/>
      <c r="G218" s="87"/>
      <c r="H218" s="56"/>
      <c r="J218" s="56"/>
      <c r="K218" s="87"/>
      <c r="M218" s="56"/>
      <c r="N218" s="87"/>
      <c r="R218" s="56"/>
      <c r="S218" s="87"/>
    </row>
    <row r="219" spans="6:19" x14ac:dyDescent="0.25">
      <c r="F219" s="56"/>
      <c r="G219" s="87"/>
      <c r="H219" s="87"/>
      <c r="J219" s="56"/>
      <c r="K219" s="87"/>
      <c r="M219" s="56"/>
      <c r="N219" s="87"/>
      <c r="R219" s="56"/>
      <c r="S219" s="87"/>
    </row>
    <row r="220" spans="6:19" x14ac:dyDescent="0.25">
      <c r="F220" s="56"/>
      <c r="G220" s="87"/>
      <c r="H220" s="87"/>
      <c r="J220" s="56"/>
      <c r="K220" s="87"/>
      <c r="M220" s="56"/>
      <c r="N220" s="87"/>
      <c r="R220" s="56"/>
      <c r="S220" s="87"/>
    </row>
    <row r="221" spans="6:19" x14ac:dyDescent="0.25">
      <c r="F221" s="56"/>
      <c r="G221" s="87"/>
      <c r="H221" s="87"/>
      <c r="J221" s="56"/>
      <c r="K221" s="87"/>
      <c r="M221" s="56"/>
      <c r="N221" s="87"/>
      <c r="R221" s="56"/>
      <c r="S221" s="87"/>
    </row>
    <row r="222" spans="6:19" x14ac:dyDescent="0.25">
      <c r="F222" s="56"/>
      <c r="G222" s="87"/>
      <c r="H222" s="87"/>
      <c r="J222" s="56"/>
      <c r="K222" s="87"/>
      <c r="M222" s="56"/>
      <c r="N222" s="87"/>
      <c r="R222" s="56"/>
      <c r="S222" s="87"/>
    </row>
    <row r="223" spans="6:19" x14ac:dyDescent="0.25">
      <c r="F223" s="56"/>
      <c r="G223" s="87"/>
      <c r="H223" s="87"/>
      <c r="J223" s="56"/>
      <c r="K223" s="87"/>
      <c r="M223" s="56"/>
      <c r="N223" s="87"/>
      <c r="R223" s="56"/>
      <c r="S223" s="87"/>
    </row>
    <row r="224" spans="6:19" x14ac:dyDescent="0.25">
      <c r="F224" s="56"/>
      <c r="G224" s="87"/>
      <c r="H224" s="87"/>
      <c r="J224" s="56"/>
      <c r="K224" s="87"/>
      <c r="M224" s="56"/>
      <c r="N224" s="87"/>
      <c r="R224" s="56"/>
      <c r="S224" s="87"/>
    </row>
    <row r="225" spans="6:19" x14ac:dyDescent="0.25">
      <c r="F225" s="56"/>
      <c r="G225" s="87"/>
      <c r="H225" s="87"/>
      <c r="J225" s="56"/>
      <c r="K225" s="87"/>
      <c r="M225" s="56"/>
      <c r="N225" s="87"/>
      <c r="R225" s="56"/>
      <c r="S225" s="87"/>
    </row>
    <row r="226" spans="6:19" x14ac:dyDescent="0.25">
      <c r="F226" s="56"/>
      <c r="G226" s="87"/>
      <c r="H226" s="87"/>
      <c r="J226" s="56"/>
      <c r="K226" s="87"/>
      <c r="M226" s="56"/>
      <c r="N226" s="87"/>
      <c r="R226" s="56"/>
      <c r="S226" s="87"/>
    </row>
    <row r="227" spans="6:19" x14ac:dyDescent="0.25">
      <c r="F227" s="56"/>
      <c r="G227" s="87"/>
      <c r="H227" s="87"/>
      <c r="J227" s="56"/>
      <c r="K227" s="87"/>
      <c r="M227" s="56"/>
      <c r="N227" s="87"/>
      <c r="R227" s="56"/>
      <c r="S227" s="87"/>
    </row>
    <row r="228" spans="6:19" x14ac:dyDescent="0.25">
      <c r="F228" s="56"/>
      <c r="G228" s="87"/>
      <c r="H228" s="87"/>
      <c r="J228" s="56"/>
      <c r="K228" s="87"/>
      <c r="M228" s="56"/>
      <c r="N228" s="87"/>
      <c r="R228" s="56"/>
      <c r="S228" s="87"/>
    </row>
    <row r="229" spans="6:19" x14ac:dyDescent="0.25">
      <c r="F229" s="56"/>
      <c r="G229" s="87"/>
      <c r="H229" s="87"/>
      <c r="J229" s="56"/>
      <c r="K229" s="87"/>
      <c r="M229" s="56"/>
      <c r="N229" s="87"/>
      <c r="R229" s="56"/>
      <c r="S229" s="87"/>
    </row>
    <row r="230" spans="6:19" x14ac:dyDescent="0.25">
      <c r="F230" s="56"/>
      <c r="G230" s="87"/>
      <c r="H230" s="87"/>
      <c r="J230" s="56"/>
      <c r="K230" s="87"/>
      <c r="M230" s="56"/>
      <c r="N230" s="87"/>
      <c r="R230" s="56"/>
      <c r="S230" s="87"/>
    </row>
    <row r="231" spans="6:19" x14ac:dyDescent="0.25">
      <c r="F231" s="56"/>
      <c r="G231" s="87"/>
      <c r="H231" s="87"/>
      <c r="J231" s="56"/>
      <c r="K231" s="87"/>
      <c r="M231" s="56"/>
      <c r="N231" s="87"/>
      <c r="R231" s="56"/>
      <c r="S231" s="87"/>
    </row>
    <row r="232" spans="6:19" x14ac:dyDescent="0.25">
      <c r="F232" s="56"/>
      <c r="G232" s="87"/>
      <c r="H232" s="87"/>
      <c r="J232" s="56"/>
      <c r="K232" s="87"/>
      <c r="M232" s="56"/>
      <c r="N232" s="87"/>
      <c r="R232" s="56"/>
      <c r="S232" s="87"/>
    </row>
    <row r="233" spans="6:19" x14ac:dyDescent="0.25">
      <c r="F233" s="56"/>
      <c r="G233" s="87"/>
      <c r="H233" s="87"/>
      <c r="J233" s="56"/>
      <c r="K233" s="87"/>
      <c r="M233" s="56"/>
      <c r="N233" s="87"/>
      <c r="R233" s="56"/>
      <c r="S233" s="87"/>
    </row>
    <row r="234" spans="6:19" x14ac:dyDescent="0.25">
      <c r="F234" s="56"/>
      <c r="G234" s="87"/>
      <c r="H234" s="87"/>
      <c r="J234" s="56"/>
      <c r="K234" s="87"/>
      <c r="M234" s="56"/>
      <c r="N234" s="87"/>
      <c r="R234" s="56"/>
      <c r="S234" s="87"/>
    </row>
    <row r="235" spans="6:19" x14ac:dyDescent="0.25">
      <c r="F235" s="56"/>
      <c r="G235" s="87"/>
      <c r="H235" s="87"/>
      <c r="J235" s="56"/>
      <c r="K235" s="87"/>
      <c r="M235" s="56"/>
      <c r="N235" s="87"/>
      <c r="R235" s="56"/>
      <c r="S235" s="87"/>
    </row>
    <row r="236" spans="6:19" x14ac:dyDescent="0.25">
      <c r="F236" s="56"/>
      <c r="G236" s="87"/>
      <c r="H236" s="87"/>
      <c r="J236" s="56"/>
      <c r="K236" s="87"/>
      <c r="M236" s="56"/>
      <c r="N236" s="87"/>
      <c r="R236" s="56"/>
      <c r="S236" s="87"/>
    </row>
    <row r="237" spans="6:19" x14ac:dyDescent="0.25">
      <c r="F237" s="56"/>
      <c r="G237" s="87"/>
      <c r="H237" s="87"/>
      <c r="J237" s="56"/>
      <c r="K237" s="87"/>
      <c r="M237" s="56"/>
      <c r="N237" s="87"/>
      <c r="R237" s="56"/>
      <c r="S237" s="87"/>
    </row>
    <row r="238" spans="6:19" x14ac:dyDescent="0.25">
      <c r="F238" s="56"/>
      <c r="G238" s="87"/>
      <c r="H238" s="87"/>
      <c r="J238" s="56"/>
      <c r="K238" s="87"/>
      <c r="M238" s="56"/>
      <c r="N238" s="87"/>
      <c r="R238" s="56"/>
      <c r="S238" s="87"/>
    </row>
    <row r="239" spans="6:19" x14ac:dyDescent="0.25">
      <c r="F239" s="56"/>
      <c r="G239" s="87"/>
      <c r="H239" s="87"/>
      <c r="J239" s="56"/>
      <c r="K239" s="87"/>
      <c r="M239" s="56"/>
      <c r="N239" s="87"/>
      <c r="R239" s="56"/>
      <c r="S239" s="87"/>
    </row>
    <row r="240" spans="6:19" x14ac:dyDescent="0.25">
      <c r="F240" s="56"/>
      <c r="G240" s="87"/>
      <c r="H240" s="87"/>
      <c r="J240" s="56"/>
      <c r="K240" s="87"/>
      <c r="M240" s="56"/>
      <c r="N240" s="87"/>
      <c r="R240" s="56"/>
      <c r="S240" s="87"/>
    </row>
    <row r="241" spans="6:19" x14ac:dyDescent="0.25">
      <c r="F241" s="56"/>
      <c r="G241" s="87"/>
      <c r="H241" s="87"/>
      <c r="J241" s="56"/>
      <c r="K241" s="87"/>
      <c r="M241" s="56"/>
      <c r="N241" s="87"/>
      <c r="R241" s="56"/>
      <c r="S241" s="87"/>
    </row>
    <row r="242" spans="6:19" x14ac:dyDescent="0.25">
      <c r="F242" s="56"/>
      <c r="G242" s="87"/>
      <c r="H242" s="87"/>
      <c r="J242" s="56"/>
      <c r="K242" s="87"/>
      <c r="M242" s="56"/>
      <c r="N242" s="87"/>
      <c r="R242" s="56"/>
      <c r="S242" s="87"/>
    </row>
    <row r="243" spans="6:19" x14ac:dyDescent="0.25">
      <c r="F243" s="56"/>
      <c r="G243" s="87"/>
      <c r="H243" s="87"/>
      <c r="J243" s="56"/>
      <c r="K243" s="87"/>
      <c r="M243" s="56"/>
      <c r="N243" s="87"/>
      <c r="R243" s="56"/>
      <c r="S243" s="87"/>
    </row>
    <row r="244" spans="6:19" x14ac:dyDescent="0.25">
      <c r="F244" s="56"/>
      <c r="G244" s="87"/>
      <c r="H244" s="87"/>
      <c r="J244" s="56"/>
      <c r="K244" s="87"/>
      <c r="M244" s="56"/>
      <c r="N244" s="87"/>
      <c r="R244" s="56"/>
      <c r="S244" s="87"/>
    </row>
    <row r="245" spans="6:19" x14ac:dyDescent="0.25">
      <c r="F245" s="56"/>
      <c r="G245" s="87"/>
      <c r="H245" s="87"/>
      <c r="J245" s="56"/>
      <c r="K245" s="87"/>
      <c r="M245" s="56"/>
      <c r="N245" s="87"/>
      <c r="R245" s="56"/>
      <c r="S245" s="87"/>
    </row>
    <row r="246" spans="6:19" x14ac:dyDescent="0.25">
      <c r="F246" s="56"/>
      <c r="G246" s="87"/>
      <c r="H246" s="87"/>
      <c r="J246" s="56"/>
      <c r="K246" s="87"/>
      <c r="M246" s="56"/>
      <c r="N246" s="87"/>
      <c r="R246" s="56"/>
      <c r="S246" s="87"/>
    </row>
    <row r="247" spans="6:19" x14ac:dyDescent="0.25">
      <c r="F247" s="56"/>
      <c r="G247" s="87"/>
      <c r="H247" s="87"/>
      <c r="J247" s="56"/>
      <c r="K247" s="87"/>
      <c r="M247" s="56"/>
      <c r="N247" s="87"/>
      <c r="R247" s="56"/>
      <c r="S247" s="87"/>
    </row>
    <row r="248" spans="6:19" x14ac:dyDescent="0.25">
      <c r="F248" s="56"/>
      <c r="G248" s="87"/>
      <c r="H248" s="87"/>
      <c r="J248" s="56"/>
      <c r="K248" s="87"/>
      <c r="M248" s="56"/>
      <c r="N248" s="87"/>
      <c r="R248" s="56"/>
      <c r="S248" s="87"/>
    </row>
    <row r="249" spans="6:19" x14ac:dyDescent="0.25">
      <c r="F249" s="56"/>
      <c r="G249" s="87"/>
      <c r="H249" s="87"/>
      <c r="J249" s="56"/>
      <c r="K249" s="87"/>
      <c r="M249" s="56"/>
      <c r="N249" s="87"/>
      <c r="R249" s="56"/>
      <c r="S249" s="87"/>
    </row>
    <row r="250" spans="6:19" x14ac:dyDescent="0.25">
      <c r="F250" s="56"/>
      <c r="G250" s="87"/>
      <c r="H250" s="87"/>
      <c r="J250" s="56"/>
      <c r="K250" s="87"/>
      <c r="M250" s="56"/>
      <c r="N250" s="87"/>
      <c r="R250" s="56"/>
      <c r="S250" s="87"/>
    </row>
    <row r="251" spans="6:19" x14ac:dyDescent="0.25">
      <c r="F251" s="56"/>
      <c r="G251" s="87"/>
      <c r="H251" s="87"/>
      <c r="J251" s="56"/>
      <c r="K251" s="87"/>
      <c r="M251" s="56"/>
      <c r="N251" s="87"/>
      <c r="R251" s="56"/>
      <c r="S251" s="87"/>
    </row>
    <row r="252" spans="6:19" x14ac:dyDescent="0.25">
      <c r="F252" s="56"/>
      <c r="G252" s="87"/>
      <c r="H252" s="87"/>
      <c r="J252" s="56"/>
      <c r="K252" s="87"/>
      <c r="M252" s="56"/>
      <c r="N252" s="87"/>
      <c r="R252" s="56"/>
      <c r="S252" s="87"/>
    </row>
    <row r="253" spans="6:19" x14ac:dyDescent="0.25">
      <c r="F253" s="56"/>
      <c r="G253" s="87"/>
      <c r="H253" s="87"/>
      <c r="J253" s="56"/>
      <c r="K253" s="87"/>
      <c r="M253" s="56"/>
      <c r="N253" s="87"/>
      <c r="R253" s="56"/>
      <c r="S253" s="87"/>
    </row>
    <row r="254" spans="6:19" x14ac:dyDescent="0.25">
      <c r="F254" s="56"/>
      <c r="G254" s="87"/>
      <c r="H254" s="87"/>
      <c r="J254" s="56"/>
      <c r="K254" s="87"/>
      <c r="M254" s="56"/>
      <c r="N254" s="87"/>
      <c r="R254" s="56"/>
      <c r="S254" s="87"/>
    </row>
    <row r="255" spans="6:19" x14ac:dyDescent="0.25">
      <c r="F255" s="56"/>
      <c r="G255" s="87"/>
      <c r="H255" s="87"/>
      <c r="J255" s="56"/>
      <c r="K255" s="87"/>
      <c r="M255" s="56"/>
      <c r="N255" s="87"/>
      <c r="R255" s="56"/>
      <c r="S255" s="87"/>
    </row>
    <row r="256" spans="6:19" x14ac:dyDescent="0.25">
      <c r="F256" s="56"/>
      <c r="G256" s="87"/>
      <c r="H256" s="87"/>
      <c r="J256" s="56"/>
      <c r="K256" s="87"/>
      <c r="M256" s="56"/>
      <c r="N256" s="87"/>
      <c r="R256" s="56"/>
      <c r="S256" s="87"/>
    </row>
    <row r="257" spans="6:19" x14ac:dyDescent="0.25">
      <c r="F257" s="56"/>
      <c r="G257" s="87"/>
      <c r="H257" s="87"/>
      <c r="J257" s="56"/>
      <c r="K257" s="87"/>
      <c r="M257" s="56"/>
      <c r="N257" s="87"/>
      <c r="R257" s="56"/>
      <c r="S257" s="87"/>
    </row>
    <row r="258" spans="6:19" x14ac:dyDescent="0.25">
      <c r="F258" s="56"/>
      <c r="G258" s="56"/>
      <c r="H258" s="56"/>
      <c r="J258" s="56"/>
      <c r="K258" s="87"/>
      <c r="M258" s="56"/>
      <c r="N258" s="87"/>
      <c r="R258" s="56"/>
      <c r="S258" s="87"/>
    </row>
    <row r="259" spans="6:19" x14ac:dyDescent="0.25">
      <c r="F259" s="56"/>
      <c r="G259" s="56"/>
      <c r="H259" s="56"/>
      <c r="J259" s="56"/>
      <c r="K259" s="87"/>
      <c r="M259" s="56"/>
      <c r="N259" s="87"/>
      <c r="R259" s="56"/>
      <c r="S259" s="87"/>
    </row>
    <row r="260" spans="6:19" x14ac:dyDescent="0.25">
      <c r="F260" s="56"/>
      <c r="G260" s="56"/>
      <c r="H260" s="56"/>
      <c r="J260" s="56"/>
      <c r="K260" s="87"/>
      <c r="M260" s="56"/>
      <c r="N260" s="87"/>
      <c r="R260" s="56"/>
      <c r="S260" s="87"/>
    </row>
    <row r="261" spans="6:19" x14ac:dyDescent="0.25">
      <c r="F261" s="56"/>
      <c r="G261" s="56"/>
      <c r="H261" s="56"/>
      <c r="J261" s="56"/>
      <c r="K261" s="87"/>
      <c r="M261" s="56"/>
      <c r="N261" s="87"/>
      <c r="R261" s="56"/>
      <c r="S261" s="87"/>
    </row>
    <row r="262" spans="6:19" x14ac:dyDescent="0.25">
      <c r="F262" s="56"/>
      <c r="G262" s="56"/>
      <c r="H262" s="56"/>
      <c r="J262" s="56"/>
      <c r="K262" s="87"/>
      <c r="M262" s="56"/>
      <c r="N262" s="87"/>
      <c r="R262" s="56"/>
      <c r="S262" s="87"/>
    </row>
    <row r="263" spans="6:19" x14ac:dyDescent="0.25">
      <c r="F263" s="56"/>
      <c r="G263" s="56"/>
      <c r="H263" s="56"/>
      <c r="J263" s="56"/>
      <c r="K263" s="87"/>
      <c r="M263" s="56"/>
      <c r="N263" s="87"/>
      <c r="R263" s="56"/>
      <c r="S263" s="87"/>
    </row>
    <row r="264" spans="6:19" x14ac:dyDescent="0.25">
      <c r="F264" s="56"/>
      <c r="G264" s="56"/>
      <c r="H264" s="56"/>
      <c r="J264" s="56"/>
      <c r="K264" s="87"/>
      <c r="M264" s="56"/>
      <c r="N264" s="87"/>
      <c r="R264" s="56"/>
      <c r="S264" s="87"/>
    </row>
    <row r="265" spans="6:19" x14ac:dyDescent="0.25">
      <c r="F265" s="56"/>
      <c r="G265" s="56"/>
      <c r="H265" s="56"/>
      <c r="J265" s="56"/>
      <c r="K265" s="87"/>
      <c r="M265" s="56"/>
      <c r="N265" s="87"/>
      <c r="R265" s="56"/>
      <c r="S265" s="87"/>
    </row>
    <row r="266" spans="6:19" x14ac:dyDescent="0.25">
      <c r="F266" s="56"/>
      <c r="G266" s="56"/>
      <c r="H266" s="56"/>
      <c r="J266" s="56"/>
      <c r="K266" s="87"/>
      <c r="M266" s="56"/>
      <c r="N266" s="87"/>
      <c r="R266" s="56"/>
      <c r="S266" s="87"/>
    </row>
    <row r="267" spans="6:19" x14ac:dyDescent="0.25">
      <c r="F267" s="56"/>
      <c r="G267" s="56"/>
      <c r="H267" s="56"/>
      <c r="J267" s="56"/>
      <c r="K267" s="87"/>
      <c r="M267" s="56"/>
      <c r="N267" s="87"/>
      <c r="R267" s="56"/>
      <c r="S267" s="87"/>
    </row>
    <row r="268" spans="6:19" x14ac:dyDescent="0.25">
      <c r="F268" s="56"/>
      <c r="G268" s="56"/>
      <c r="H268" s="56"/>
      <c r="J268" s="56"/>
      <c r="K268" s="87"/>
      <c r="M268" s="56"/>
      <c r="N268" s="87"/>
      <c r="R268" s="56"/>
      <c r="S268" s="87"/>
    </row>
    <row r="269" spans="6:19" x14ac:dyDescent="0.25">
      <c r="F269" s="56"/>
      <c r="G269" s="56"/>
      <c r="H269" s="56"/>
      <c r="J269" s="56"/>
      <c r="K269" s="87"/>
      <c r="M269" s="56"/>
      <c r="N269" s="87"/>
      <c r="R269" s="56"/>
      <c r="S269" s="87"/>
    </row>
    <row r="270" spans="6:19" x14ac:dyDescent="0.25">
      <c r="F270" s="56"/>
      <c r="G270" s="56"/>
      <c r="H270" s="56"/>
      <c r="J270" s="56"/>
      <c r="K270" s="87"/>
      <c r="M270" s="56"/>
      <c r="N270" s="87"/>
      <c r="R270" s="56"/>
      <c r="S270" s="87"/>
    </row>
    <row r="271" spans="6:19" x14ac:dyDescent="0.25">
      <c r="F271" s="56"/>
      <c r="G271" s="56"/>
      <c r="H271" s="56"/>
      <c r="J271" s="56"/>
      <c r="K271" s="87"/>
      <c r="M271" s="56"/>
      <c r="N271" s="87"/>
      <c r="R271" s="56"/>
      <c r="S271" s="87"/>
    </row>
    <row r="272" spans="6:19" x14ac:dyDescent="0.25">
      <c r="F272" s="56"/>
      <c r="G272" s="56"/>
      <c r="H272" s="56"/>
      <c r="J272" s="56"/>
      <c r="K272" s="87"/>
      <c r="M272" s="56"/>
      <c r="N272" s="87"/>
      <c r="R272" s="56"/>
      <c r="S272" s="87"/>
    </row>
    <row r="273" spans="6:19" x14ac:dyDescent="0.25">
      <c r="F273" s="56"/>
      <c r="G273" s="56"/>
      <c r="H273" s="56"/>
      <c r="J273" s="56"/>
      <c r="K273" s="87"/>
      <c r="M273" s="56"/>
      <c r="N273" s="87"/>
      <c r="R273" s="56"/>
      <c r="S273" s="87"/>
    </row>
    <row r="274" spans="6:19" x14ac:dyDescent="0.25">
      <c r="F274" s="56"/>
      <c r="G274" s="56"/>
      <c r="H274" s="56"/>
      <c r="J274" s="56"/>
      <c r="K274" s="87"/>
      <c r="M274" s="56"/>
      <c r="N274" s="87"/>
      <c r="R274" s="56"/>
      <c r="S274" s="87"/>
    </row>
    <row r="275" spans="6:19" x14ac:dyDescent="0.25">
      <c r="F275" s="56"/>
      <c r="G275" s="56"/>
      <c r="H275" s="56"/>
      <c r="J275" s="56"/>
      <c r="K275" s="87"/>
      <c r="M275" s="56"/>
      <c r="N275" s="87"/>
      <c r="R275" s="56"/>
      <c r="S275" s="87"/>
    </row>
    <row r="276" spans="6:19" x14ac:dyDescent="0.25">
      <c r="F276" s="56"/>
      <c r="G276" s="56"/>
      <c r="H276" s="56"/>
      <c r="J276" s="56"/>
      <c r="K276" s="87"/>
      <c r="M276" s="56"/>
      <c r="N276" s="87"/>
      <c r="R276" s="56"/>
      <c r="S276" s="87"/>
    </row>
    <row r="277" spans="6:19" x14ac:dyDescent="0.25">
      <c r="F277" s="56"/>
      <c r="G277" s="56"/>
      <c r="H277" s="56"/>
      <c r="J277" s="56"/>
      <c r="K277" s="87"/>
      <c r="M277" s="56"/>
      <c r="N277" s="87"/>
      <c r="R277" s="56"/>
      <c r="S277" s="87"/>
    </row>
    <row r="278" spans="6:19" x14ac:dyDescent="0.25">
      <c r="F278" s="56"/>
      <c r="G278" s="56"/>
      <c r="H278" s="56"/>
      <c r="K278" s="87"/>
      <c r="N278" s="87"/>
      <c r="R278" s="56"/>
      <c r="S278" s="87"/>
    </row>
    <row r="279" spans="6:19" x14ac:dyDescent="0.25">
      <c r="F279" s="56"/>
      <c r="G279" s="56"/>
      <c r="H279" s="56"/>
      <c r="K279" s="87"/>
      <c r="N279" s="87"/>
      <c r="R279" s="56"/>
      <c r="S279" s="87"/>
    </row>
    <row r="280" spans="6:19" x14ac:dyDescent="0.25">
      <c r="F280" s="56"/>
      <c r="G280" s="56"/>
      <c r="H280" s="56"/>
      <c r="K280" s="87"/>
      <c r="N280" s="87"/>
      <c r="R280" s="56"/>
      <c r="S280" s="87"/>
    </row>
    <row r="281" spans="6:19" x14ac:dyDescent="0.25">
      <c r="F281" s="56"/>
      <c r="G281" s="56"/>
      <c r="H281" s="56"/>
      <c r="K281" s="87"/>
      <c r="N281" s="87"/>
      <c r="R281" s="56"/>
      <c r="S281" s="87"/>
    </row>
    <row r="282" spans="6:19" x14ac:dyDescent="0.25">
      <c r="F282" s="56"/>
      <c r="G282" s="56"/>
      <c r="H282" s="56"/>
      <c r="K282" s="87"/>
      <c r="N282" s="87"/>
      <c r="R282" s="56"/>
      <c r="S282" s="87"/>
    </row>
    <row r="283" spans="6:19" x14ac:dyDescent="0.25">
      <c r="F283" s="56"/>
      <c r="G283" s="56"/>
      <c r="H283" s="56"/>
      <c r="K283" s="87"/>
      <c r="N283" s="87"/>
      <c r="R283" s="56"/>
      <c r="S283" s="87"/>
    </row>
    <row r="284" spans="6:19" x14ac:dyDescent="0.25">
      <c r="F284" s="56"/>
      <c r="G284" s="56"/>
      <c r="H284" s="56"/>
      <c r="K284" s="87"/>
      <c r="N284" s="87"/>
      <c r="R284" s="56"/>
      <c r="S284" s="87"/>
    </row>
    <row r="285" spans="6:19" x14ac:dyDescent="0.25">
      <c r="F285" s="56"/>
      <c r="G285" s="56"/>
      <c r="H285" s="56"/>
      <c r="K285" s="87"/>
      <c r="N285" s="87"/>
      <c r="R285" s="56"/>
      <c r="S285" s="87"/>
    </row>
    <row r="286" spans="6:19" x14ac:dyDescent="0.25">
      <c r="F286" s="56"/>
      <c r="G286" s="56"/>
      <c r="H286" s="56"/>
      <c r="K286" s="87"/>
      <c r="N286" s="87"/>
      <c r="R286" s="56"/>
      <c r="S286" s="87"/>
    </row>
    <row r="287" spans="6:19" x14ac:dyDescent="0.25">
      <c r="F287" s="56"/>
      <c r="G287" s="56"/>
      <c r="H287" s="56"/>
      <c r="K287" s="87"/>
      <c r="N287" s="87"/>
      <c r="R287" s="56"/>
      <c r="S287" s="87"/>
    </row>
    <row r="288" spans="6:19" x14ac:dyDescent="0.25">
      <c r="F288" s="56"/>
      <c r="G288" s="56"/>
      <c r="H288" s="56"/>
      <c r="K288" s="87"/>
      <c r="N288" s="87"/>
      <c r="R288" s="56"/>
      <c r="S288" s="87"/>
    </row>
    <row r="289" spans="6:19" x14ac:dyDescent="0.25">
      <c r="F289" s="56"/>
      <c r="G289" s="56"/>
      <c r="H289" s="56"/>
      <c r="K289" s="87"/>
      <c r="N289" s="87"/>
      <c r="R289" s="56"/>
      <c r="S289" s="87"/>
    </row>
    <row r="290" spans="6:19" x14ac:dyDescent="0.25">
      <c r="F290" s="56"/>
      <c r="G290" s="56"/>
      <c r="H290" s="56"/>
      <c r="K290" s="87"/>
      <c r="N290" s="87"/>
      <c r="R290" s="56"/>
      <c r="S290" s="87"/>
    </row>
    <row r="291" spans="6:19" x14ac:dyDescent="0.25">
      <c r="F291" s="56"/>
      <c r="G291" s="56"/>
      <c r="H291" s="56"/>
      <c r="K291" s="87"/>
      <c r="N291" s="87"/>
      <c r="R291" s="56"/>
      <c r="S291" s="87"/>
    </row>
    <row r="292" spans="6:19" x14ac:dyDescent="0.25">
      <c r="F292" s="56"/>
      <c r="G292" s="56"/>
      <c r="H292" s="56"/>
      <c r="K292" s="87"/>
      <c r="N292" s="87"/>
      <c r="R292" s="56"/>
      <c r="S292" s="87"/>
    </row>
    <row r="293" spans="6:19" x14ac:dyDescent="0.25">
      <c r="F293" s="56"/>
      <c r="K293" s="87"/>
      <c r="N293" s="87"/>
      <c r="R293" s="56"/>
      <c r="S293" s="87"/>
    </row>
    <row r="294" spans="6:19" x14ac:dyDescent="0.25">
      <c r="F294" s="56"/>
      <c r="K294" s="87"/>
      <c r="N294" s="87"/>
      <c r="R294" s="56"/>
      <c r="S294" s="87"/>
    </row>
    <row r="295" spans="6:19" x14ac:dyDescent="0.25">
      <c r="F295" s="56"/>
      <c r="K295" s="87"/>
      <c r="N295" s="87"/>
      <c r="R295" s="56"/>
      <c r="S295" s="87"/>
    </row>
    <row r="296" spans="6:19" x14ac:dyDescent="0.25">
      <c r="F296" s="56"/>
      <c r="K296" s="87"/>
      <c r="N296" s="87"/>
      <c r="R296" s="56"/>
      <c r="S296" s="87"/>
    </row>
    <row r="297" spans="6:19" x14ac:dyDescent="0.25">
      <c r="F297" s="56"/>
      <c r="K297" s="87"/>
      <c r="N297" s="87"/>
      <c r="R297" s="56"/>
      <c r="S297" s="87"/>
    </row>
    <row r="298" spans="6:19" x14ac:dyDescent="0.25">
      <c r="F298" s="56"/>
      <c r="K298" s="87"/>
      <c r="N298" s="87"/>
      <c r="R298" s="56"/>
      <c r="S298" s="87"/>
    </row>
    <row r="299" spans="6:19" x14ac:dyDescent="0.25">
      <c r="F299" s="56"/>
      <c r="K299" s="87"/>
      <c r="N299" s="87"/>
      <c r="R299" s="56"/>
      <c r="S299" s="87"/>
    </row>
    <row r="300" spans="6:19" x14ac:dyDescent="0.25">
      <c r="F300" s="56"/>
      <c r="K300" s="87"/>
      <c r="N300" s="87"/>
      <c r="R300" s="56"/>
      <c r="S300" s="87"/>
    </row>
    <row r="301" spans="6:19" x14ac:dyDescent="0.25">
      <c r="F301" s="56"/>
      <c r="K301" s="87"/>
      <c r="N301" s="87"/>
      <c r="R301" s="56"/>
      <c r="S301" s="87"/>
    </row>
    <row r="302" spans="6:19" x14ac:dyDescent="0.25">
      <c r="F302" s="56"/>
      <c r="K302" s="87"/>
      <c r="N302" s="87"/>
      <c r="R302" s="56"/>
      <c r="S302" s="87"/>
    </row>
    <row r="303" spans="6:19" x14ac:dyDescent="0.25">
      <c r="F303" s="56"/>
      <c r="K303" s="87"/>
      <c r="N303" s="87"/>
      <c r="R303" s="56"/>
      <c r="S303" s="87"/>
    </row>
    <row r="304" spans="6:19" x14ac:dyDescent="0.25">
      <c r="F304" s="56"/>
      <c r="K304" s="87"/>
      <c r="N304" s="87"/>
      <c r="R304" s="56"/>
      <c r="S304" s="87"/>
    </row>
    <row r="305" spans="6:19" x14ac:dyDescent="0.25">
      <c r="F305" s="56"/>
      <c r="K305" s="87"/>
      <c r="N305" s="87"/>
      <c r="R305" s="56"/>
      <c r="S305" s="87"/>
    </row>
    <row r="306" spans="6:19" x14ac:dyDescent="0.25">
      <c r="F306" s="56"/>
      <c r="K306" s="87"/>
      <c r="N306" s="87"/>
      <c r="R306" s="56"/>
      <c r="S306" s="87"/>
    </row>
    <row r="307" spans="6:19" x14ac:dyDescent="0.25">
      <c r="F307" s="56"/>
      <c r="K307" s="87"/>
      <c r="N307" s="87"/>
      <c r="R307" s="56"/>
      <c r="S307" s="87"/>
    </row>
    <row r="308" spans="6:19" x14ac:dyDescent="0.25">
      <c r="F308" s="56"/>
      <c r="K308" s="87"/>
      <c r="N308" s="87"/>
      <c r="R308" s="56"/>
      <c r="S308" s="87"/>
    </row>
    <row r="309" spans="6:19" x14ac:dyDescent="0.25">
      <c r="F309" s="56"/>
      <c r="K309" s="87"/>
      <c r="N309" s="87"/>
      <c r="R309" s="56"/>
      <c r="S309" s="87"/>
    </row>
    <row r="310" spans="6:19" x14ac:dyDescent="0.25">
      <c r="F310" s="56"/>
      <c r="K310" s="87"/>
      <c r="N310" s="87"/>
      <c r="R310" s="56"/>
      <c r="S310" s="87"/>
    </row>
    <row r="311" spans="6:19" x14ac:dyDescent="0.25">
      <c r="F311" s="56"/>
      <c r="K311" s="87"/>
      <c r="N311" s="87"/>
      <c r="R311" s="56"/>
      <c r="S311" s="87"/>
    </row>
    <row r="312" spans="6:19" x14ac:dyDescent="0.25">
      <c r="F312" s="56"/>
      <c r="K312" s="87"/>
      <c r="N312" s="87"/>
      <c r="R312" s="56"/>
      <c r="S312" s="87"/>
    </row>
    <row r="313" spans="6:19" x14ac:dyDescent="0.25">
      <c r="F313" s="56"/>
      <c r="K313" s="87"/>
      <c r="N313" s="87"/>
      <c r="R313" s="56"/>
      <c r="S313" s="87"/>
    </row>
    <row r="314" spans="6:19" x14ac:dyDescent="0.25">
      <c r="F314" s="56"/>
      <c r="K314" s="87"/>
      <c r="N314" s="87"/>
      <c r="R314" s="56"/>
      <c r="S314" s="87"/>
    </row>
    <row r="315" spans="6:19" x14ac:dyDescent="0.25">
      <c r="F315" s="56"/>
      <c r="K315" s="87"/>
      <c r="N315" s="87"/>
      <c r="R315" s="56"/>
      <c r="S315" s="87"/>
    </row>
    <row r="316" spans="6:19" x14ac:dyDescent="0.25">
      <c r="F316" s="56"/>
      <c r="K316" s="87"/>
      <c r="N316" s="87"/>
      <c r="R316" s="56"/>
      <c r="S316" s="87"/>
    </row>
    <row r="317" spans="6:19" x14ac:dyDescent="0.25">
      <c r="F317" s="56"/>
      <c r="K317" s="87"/>
      <c r="N317" s="87"/>
      <c r="R317" s="56"/>
      <c r="S317" s="87"/>
    </row>
    <row r="318" spans="6:19" x14ac:dyDescent="0.25">
      <c r="F318" s="56"/>
      <c r="K318" s="87"/>
      <c r="N318" s="87"/>
      <c r="R318" s="56"/>
      <c r="S318" s="87"/>
    </row>
    <row r="319" spans="6:19" x14ac:dyDescent="0.25">
      <c r="F319" s="56"/>
      <c r="K319" s="87"/>
      <c r="N319" s="87"/>
      <c r="R319" s="56"/>
      <c r="S319" s="87"/>
    </row>
    <row r="320" spans="6:19" x14ac:dyDescent="0.25">
      <c r="F320" s="56"/>
      <c r="K320" s="87"/>
      <c r="N320" s="87"/>
      <c r="R320" s="56"/>
      <c r="S320" s="87"/>
    </row>
    <row r="321" spans="6:19" x14ac:dyDescent="0.25">
      <c r="F321" s="56"/>
      <c r="K321" s="87"/>
      <c r="N321" s="87"/>
      <c r="R321" s="56"/>
      <c r="S321" s="87"/>
    </row>
    <row r="322" spans="6:19" x14ac:dyDescent="0.25">
      <c r="F322" s="56"/>
      <c r="K322" s="87"/>
      <c r="N322" s="87"/>
      <c r="S322" s="87"/>
    </row>
    <row r="323" spans="6:19" x14ac:dyDescent="0.25">
      <c r="F323" s="56"/>
      <c r="K323" s="87"/>
      <c r="N323" s="87"/>
      <c r="S323" s="87"/>
    </row>
    <row r="324" spans="6:19" x14ac:dyDescent="0.25">
      <c r="F324" s="56"/>
      <c r="K324" s="87"/>
      <c r="N324" s="87"/>
      <c r="S324" s="87"/>
    </row>
    <row r="325" spans="6:19" x14ac:dyDescent="0.25">
      <c r="F325" s="56"/>
      <c r="K325" s="87"/>
      <c r="N325" s="87"/>
      <c r="S325" s="87"/>
    </row>
    <row r="326" spans="6:19" x14ac:dyDescent="0.25">
      <c r="F326" s="56"/>
      <c r="K326" s="87"/>
      <c r="N326" s="87"/>
      <c r="S326" s="87"/>
    </row>
    <row r="327" spans="6:19" x14ac:dyDescent="0.25">
      <c r="F327" s="56"/>
      <c r="K327" s="87"/>
      <c r="N327" s="87"/>
      <c r="S327" s="87"/>
    </row>
    <row r="328" spans="6:19" x14ac:dyDescent="0.25">
      <c r="F328" s="56"/>
      <c r="K328" s="87"/>
      <c r="N328" s="87"/>
      <c r="S328" s="87"/>
    </row>
    <row r="329" spans="6:19" x14ac:dyDescent="0.25">
      <c r="F329" s="56"/>
      <c r="K329" s="87"/>
      <c r="N329" s="87"/>
      <c r="S329" s="87"/>
    </row>
    <row r="330" spans="6:19" x14ac:dyDescent="0.25">
      <c r="F330" s="56"/>
      <c r="K330" s="87"/>
      <c r="N330" s="87"/>
      <c r="S330" s="87"/>
    </row>
    <row r="331" spans="6:19" x14ac:dyDescent="0.25">
      <c r="F331" s="56"/>
      <c r="K331" s="87"/>
      <c r="N331" s="87"/>
      <c r="S331" s="87"/>
    </row>
    <row r="332" spans="6:19" x14ac:dyDescent="0.25">
      <c r="F332" s="56"/>
      <c r="K332" s="87"/>
      <c r="N332" s="87"/>
      <c r="S332" s="87"/>
    </row>
    <row r="333" spans="6:19" x14ac:dyDescent="0.25">
      <c r="F333" s="56"/>
      <c r="K333" s="87"/>
      <c r="N333" s="87"/>
      <c r="S333" s="87"/>
    </row>
    <row r="334" spans="6:19" x14ac:dyDescent="0.25">
      <c r="F334" s="56"/>
      <c r="K334" s="87"/>
      <c r="N334" s="87"/>
      <c r="S334" s="87"/>
    </row>
    <row r="335" spans="6:19" x14ac:dyDescent="0.25">
      <c r="F335" s="56"/>
      <c r="K335" s="87"/>
      <c r="N335" s="87"/>
      <c r="S335" s="87"/>
    </row>
    <row r="336" spans="6:19" x14ac:dyDescent="0.25">
      <c r="F336" s="56"/>
      <c r="K336" s="87"/>
      <c r="N336" s="87"/>
      <c r="S336" s="87"/>
    </row>
    <row r="337" spans="6:19" x14ac:dyDescent="0.25">
      <c r="F337" s="56"/>
      <c r="K337" s="87"/>
      <c r="N337" s="87"/>
      <c r="S337" s="87"/>
    </row>
    <row r="338" spans="6:19" x14ac:dyDescent="0.25">
      <c r="F338" s="56"/>
      <c r="K338" s="87"/>
      <c r="N338" s="87"/>
      <c r="S338" s="87"/>
    </row>
    <row r="339" spans="6:19" x14ac:dyDescent="0.25">
      <c r="F339" s="56"/>
      <c r="K339" s="87"/>
      <c r="N339" s="87"/>
      <c r="S339" s="87"/>
    </row>
    <row r="340" spans="6:19" x14ac:dyDescent="0.25">
      <c r="F340" s="56"/>
      <c r="K340" s="87"/>
      <c r="N340" s="87"/>
      <c r="S340" s="87"/>
    </row>
    <row r="341" spans="6:19" x14ac:dyDescent="0.25">
      <c r="F341" s="56"/>
      <c r="K341" s="87"/>
      <c r="N341" s="87"/>
      <c r="S341" s="87"/>
    </row>
    <row r="342" spans="6:19" x14ac:dyDescent="0.25">
      <c r="F342" s="56"/>
      <c r="K342" s="87"/>
      <c r="N342" s="87"/>
      <c r="S342" s="87"/>
    </row>
    <row r="343" spans="6:19" x14ac:dyDescent="0.25">
      <c r="F343" s="56"/>
      <c r="K343" s="87"/>
      <c r="N343" s="87"/>
      <c r="S343" s="87"/>
    </row>
    <row r="344" spans="6:19" x14ac:dyDescent="0.25">
      <c r="F344" s="56"/>
      <c r="K344" s="87"/>
      <c r="N344" s="87"/>
      <c r="S344" s="87"/>
    </row>
    <row r="345" spans="6:19" x14ac:dyDescent="0.25">
      <c r="F345" s="56"/>
      <c r="K345" s="87"/>
      <c r="N345" s="87"/>
      <c r="S345" s="87"/>
    </row>
    <row r="346" spans="6:19" x14ac:dyDescent="0.25">
      <c r="F346" s="56"/>
      <c r="K346" s="87"/>
      <c r="N346" s="87"/>
      <c r="S346" s="87"/>
    </row>
    <row r="347" spans="6:19" x14ac:dyDescent="0.25">
      <c r="F347" s="56"/>
      <c r="K347" s="87"/>
      <c r="N347" s="87"/>
      <c r="S347" s="87"/>
    </row>
    <row r="348" spans="6:19" x14ac:dyDescent="0.25">
      <c r="F348" s="56"/>
      <c r="K348" s="87"/>
      <c r="N348" s="87"/>
      <c r="S348" s="87"/>
    </row>
    <row r="349" spans="6:19" x14ac:dyDescent="0.25">
      <c r="F349" s="56"/>
      <c r="K349" s="87"/>
      <c r="N349" s="87"/>
      <c r="S349" s="87"/>
    </row>
    <row r="350" spans="6:19" x14ac:dyDescent="0.25">
      <c r="F350" s="56"/>
      <c r="K350" s="87"/>
      <c r="N350" s="87"/>
      <c r="S350" s="87"/>
    </row>
    <row r="351" spans="6:19" x14ac:dyDescent="0.25">
      <c r="F351" s="56"/>
      <c r="K351" s="87"/>
      <c r="N351" s="87"/>
      <c r="S351" s="87"/>
    </row>
    <row r="352" spans="6:19" x14ac:dyDescent="0.25">
      <c r="F352" s="56"/>
      <c r="K352" s="87"/>
      <c r="N352" s="87"/>
      <c r="S352" s="87"/>
    </row>
    <row r="353" spans="6:19" x14ac:dyDescent="0.25">
      <c r="F353" s="56"/>
      <c r="K353" s="87"/>
      <c r="N353" s="87"/>
      <c r="S353" s="87"/>
    </row>
    <row r="354" spans="6:19" x14ac:dyDescent="0.25">
      <c r="F354" s="56"/>
      <c r="K354" s="87"/>
      <c r="N354" s="87"/>
      <c r="S354" s="87"/>
    </row>
    <row r="355" spans="6:19" x14ac:dyDescent="0.25">
      <c r="F355" s="56"/>
      <c r="K355" s="87"/>
      <c r="N355" s="87"/>
      <c r="S355" s="87"/>
    </row>
    <row r="356" spans="6:19" x14ac:dyDescent="0.25">
      <c r="F356" s="56"/>
      <c r="K356" s="87"/>
      <c r="N356" s="87"/>
      <c r="S356" s="87"/>
    </row>
    <row r="357" spans="6:19" x14ac:dyDescent="0.25">
      <c r="F357" s="56"/>
      <c r="K357" s="87"/>
      <c r="N357" s="87"/>
      <c r="S357" s="87"/>
    </row>
    <row r="358" spans="6:19" x14ac:dyDescent="0.25">
      <c r="F358" s="56"/>
      <c r="K358" s="87"/>
      <c r="N358" s="87"/>
      <c r="S358" s="87"/>
    </row>
    <row r="359" spans="6:19" x14ac:dyDescent="0.25">
      <c r="F359" s="56"/>
      <c r="K359" s="87"/>
      <c r="N359" s="87"/>
      <c r="S359" s="87"/>
    </row>
    <row r="360" spans="6:19" x14ac:dyDescent="0.25">
      <c r="F360" s="56"/>
      <c r="K360" s="87"/>
      <c r="N360" s="87"/>
      <c r="S360" s="87"/>
    </row>
    <row r="361" spans="6:19" x14ac:dyDescent="0.25">
      <c r="F361" s="56"/>
      <c r="K361" s="87"/>
      <c r="N361" s="87"/>
      <c r="S361" s="87"/>
    </row>
    <row r="362" spans="6:19" x14ac:dyDescent="0.25">
      <c r="F362" s="56"/>
      <c r="K362" s="87"/>
      <c r="N362" s="87"/>
      <c r="S362" s="87"/>
    </row>
    <row r="363" spans="6:19" x14ac:dyDescent="0.25">
      <c r="F363" s="56"/>
      <c r="K363" s="87"/>
      <c r="N363" s="87"/>
      <c r="S363" s="87"/>
    </row>
    <row r="364" spans="6:19" x14ac:dyDescent="0.25">
      <c r="F364" s="56"/>
      <c r="K364" s="87"/>
      <c r="N364" s="87"/>
      <c r="S364" s="87"/>
    </row>
    <row r="365" spans="6:19" x14ac:dyDescent="0.25">
      <c r="F365" s="56"/>
      <c r="K365" s="87"/>
      <c r="N365" s="87"/>
      <c r="S365" s="87"/>
    </row>
    <row r="366" spans="6:19" x14ac:dyDescent="0.25">
      <c r="F366" s="56"/>
      <c r="K366" s="87"/>
      <c r="N366" s="87"/>
      <c r="S366" s="87"/>
    </row>
    <row r="367" spans="6:19" x14ac:dyDescent="0.25">
      <c r="F367" s="56"/>
      <c r="K367" s="87"/>
      <c r="N367" s="87"/>
      <c r="S367" s="87"/>
    </row>
    <row r="368" spans="6:19" x14ac:dyDescent="0.25">
      <c r="F368" s="56"/>
      <c r="K368" s="87"/>
      <c r="N368" s="87"/>
      <c r="S368" s="87"/>
    </row>
    <row r="369" spans="6:19" x14ac:dyDescent="0.25">
      <c r="F369" s="56"/>
      <c r="K369" s="87"/>
      <c r="N369" s="87"/>
      <c r="S369" s="87"/>
    </row>
    <row r="370" spans="6:19" x14ac:dyDescent="0.25">
      <c r="F370" s="56"/>
      <c r="K370" s="87"/>
      <c r="N370" s="87"/>
      <c r="S370" s="87"/>
    </row>
    <row r="371" spans="6:19" x14ac:dyDescent="0.25">
      <c r="F371" s="56"/>
      <c r="K371" s="87"/>
      <c r="N371" s="87"/>
      <c r="S371" s="87"/>
    </row>
    <row r="372" spans="6:19" x14ac:dyDescent="0.25">
      <c r="F372" s="56"/>
      <c r="K372" s="87"/>
      <c r="N372" s="87"/>
      <c r="S372" s="87"/>
    </row>
    <row r="373" spans="6:19" x14ac:dyDescent="0.25">
      <c r="F373" s="56"/>
      <c r="K373" s="87"/>
      <c r="N373" s="87"/>
    </row>
    <row r="374" spans="6:19" x14ac:dyDescent="0.25">
      <c r="F374" s="56"/>
      <c r="K374" s="87"/>
      <c r="N374" s="87"/>
    </row>
    <row r="375" spans="6:19" x14ac:dyDescent="0.25">
      <c r="F375" s="56"/>
      <c r="K375" s="87"/>
      <c r="N375" s="87"/>
    </row>
    <row r="376" spans="6:19" x14ac:dyDescent="0.25">
      <c r="F376" s="56"/>
    </row>
    <row r="377" spans="6:19" x14ac:dyDescent="0.25">
      <c r="F377" s="56"/>
    </row>
    <row r="378" spans="6:19" x14ac:dyDescent="0.25">
      <c r="F378" s="56"/>
    </row>
    <row r="379" spans="6:19" x14ac:dyDescent="0.25">
      <c r="F379" s="56"/>
    </row>
    <row r="380" spans="6:19" x14ac:dyDescent="0.25">
      <c r="F380" s="56"/>
    </row>
    <row r="381" spans="6:19" x14ac:dyDescent="0.25">
      <c r="F381" s="56"/>
    </row>
    <row r="382" spans="6:19" x14ac:dyDescent="0.25">
      <c r="F382" s="56"/>
    </row>
    <row r="383" spans="6:19" x14ac:dyDescent="0.25">
      <c r="F383" s="56"/>
    </row>
    <row r="384" spans="6:19" x14ac:dyDescent="0.25">
      <c r="F384" s="56"/>
    </row>
    <row r="385" spans="6:6" x14ac:dyDescent="0.25">
      <c r="F385" s="56"/>
    </row>
    <row r="386" spans="6:6" x14ac:dyDescent="0.25">
      <c r="F386" s="56"/>
    </row>
    <row r="387" spans="6:6" x14ac:dyDescent="0.25">
      <c r="F387" s="56"/>
    </row>
    <row r="388" spans="6:6" x14ac:dyDescent="0.25">
      <c r="F388" s="56"/>
    </row>
    <row r="389" spans="6:6" x14ac:dyDescent="0.25">
      <c r="F389" s="56"/>
    </row>
    <row r="390" spans="6:6" x14ac:dyDescent="0.25">
      <c r="F390" s="56"/>
    </row>
    <row r="391" spans="6:6" x14ac:dyDescent="0.25">
      <c r="F391" s="56"/>
    </row>
    <row r="392" spans="6:6" x14ac:dyDescent="0.25">
      <c r="F392" s="56"/>
    </row>
    <row r="393" spans="6:6" x14ac:dyDescent="0.25">
      <c r="F393" s="56"/>
    </row>
    <row r="394" spans="6:6" x14ac:dyDescent="0.25">
      <c r="F394" s="56"/>
    </row>
    <row r="395" spans="6:6" x14ac:dyDescent="0.25">
      <c r="F395" s="56"/>
    </row>
    <row r="396" spans="6:6" x14ac:dyDescent="0.25">
      <c r="F396" s="56"/>
    </row>
    <row r="397" spans="6:6" x14ac:dyDescent="0.25">
      <c r="F397" s="56"/>
    </row>
    <row r="398" spans="6:6" x14ac:dyDescent="0.25">
      <c r="F398" s="56"/>
    </row>
    <row r="399" spans="6:6" x14ac:dyDescent="0.25">
      <c r="F399" s="56"/>
    </row>
    <row r="400" spans="6:6" x14ac:dyDescent="0.25">
      <c r="F400" s="56"/>
    </row>
    <row r="401" spans="6:6" x14ac:dyDescent="0.25">
      <c r="F401" s="56"/>
    </row>
    <row r="402" spans="6:6" x14ac:dyDescent="0.25">
      <c r="F402" s="56"/>
    </row>
    <row r="403" spans="6:6" x14ac:dyDescent="0.25">
      <c r="F403" s="56"/>
    </row>
    <row r="404" spans="6:6" x14ac:dyDescent="0.25">
      <c r="F404" s="56"/>
    </row>
    <row r="405" spans="6:6" x14ac:dyDescent="0.25">
      <c r="F405" s="56"/>
    </row>
    <row r="406" spans="6:6" x14ac:dyDescent="0.25">
      <c r="F406" s="56"/>
    </row>
    <row r="407" spans="6:6" x14ac:dyDescent="0.25">
      <c r="F407" s="56"/>
    </row>
    <row r="408" spans="6:6" x14ac:dyDescent="0.25">
      <c r="F408" s="56"/>
    </row>
    <row r="409" spans="6:6" x14ac:dyDescent="0.25">
      <c r="F409" s="56"/>
    </row>
    <row r="410" spans="6:6" x14ac:dyDescent="0.25">
      <c r="F410" s="56"/>
    </row>
    <row r="411" spans="6:6" x14ac:dyDescent="0.25">
      <c r="F411" s="56"/>
    </row>
    <row r="412" spans="6:6" x14ac:dyDescent="0.25">
      <c r="F412" s="56"/>
    </row>
    <row r="413" spans="6:6" x14ac:dyDescent="0.25">
      <c r="F413" s="56"/>
    </row>
    <row r="414" spans="6:6" x14ac:dyDescent="0.25">
      <c r="F414" s="56"/>
    </row>
    <row r="415" spans="6:6" x14ac:dyDescent="0.25">
      <c r="F415" s="56"/>
    </row>
    <row r="416" spans="6:6" x14ac:dyDescent="0.25">
      <c r="F416" s="56"/>
    </row>
    <row r="417" spans="6:6" x14ac:dyDescent="0.25">
      <c r="F417" s="56"/>
    </row>
    <row r="418" spans="6:6" x14ac:dyDescent="0.25">
      <c r="F418" s="56"/>
    </row>
    <row r="419" spans="6:6" x14ac:dyDescent="0.25">
      <c r="F419" s="56"/>
    </row>
    <row r="420" spans="6:6" x14ac:dyDescent="0.25">
      <c r="F420" s="56"/>
    </row>
    <row r="421" spans="6:6" x14ac:dyDescent="0.25">
      <c r="F421" s="56"/>
    </row>
    <row r="422" spans="6:6" x14ac:dyDescent="0.25">
      <c r="F422" s="56"/>
    </row>
    <row r="423" spans="6:6" x14ac:dyDescent="0.25">
      <c r="F423" s="56"/>
    </row>
    <row r="424" spans="6:6" x14ac:dyDescent="0.25">
      <c r="F424" s="56"/>
    </row>
    <row r="425" spans="6:6" x14ac:dyDescent="0.25">
      <c r="F425" s="56"/>
    </row>
    <row r="426" spans="6:6" x14ac:dyDescent="0.25">
      <c r="F426" s="56"/>
    </row>
    <row r="427" spans="6:6" x14ac:dyDescent="0.25">
      <c r="F427" s="56"/>
    </row>
    <row r="428" spans="6:6" x14ac:dyDescent="0.25">
      <c r="F428" s="56"/>
    </row>
    <row r="429" spans="6:6" x14ac:dyDescent="0.25">
      <c r="F429" s="56"/>
    </row>
    <row r="430" spans="6:6" x14ac:dyDescent="0.25">
      <c r="F430" s="56"/>
    </row>
    <row r="431" spans="6:6" x14ac:dyDescent="0.25">
      <c r="F431" s="56"/>
    </row>
    <row r="432" spans="6:6" x14ac:dyDescent="0.25">
      <c r="F432" s="56"/>
    </row>
    <row r="433" spans="6:6" x14ac:dyDescent="0.25">
      <c r="F433" s="56"/>
    </row>
    <row r="434" spans="6:6" x14ac:dyDescent="0.25">
      <c r="F434" s="56"/>
    </row>
    <row r="435" spans="6:6" x14ac:dyDescent="0.25">
      <c r="F435" s="56"/>
    </row>
    <row r="436" spans="6:6" x14ac:dyDescent="0.25">
      <c r="F436" s="56"/>
    </row>
    <row r="437" spans="6:6" x14ac:dyDescent="0.25">
      <c r="F437" s="56"/>
    </row>
    <row r="438" spans="6:6" x14ac:dyDescent="0.25">
      <c r="F438" s="56"/>
    </row>
    <row r="439" spans="6:6" x14ac:dyDescent="0.25">
      <c r="F439" s="56"/>
    </row>
    <row r="440" spans="6:6" x14ac:dyDescent="0.25">
      <c r="F440" s="56"/>
    </row>
    <row r="441" spans="6:6" x14ac:dyDescent="0.25">
      <c r="F441" s="56"/>
    </row>
    <row r="442" spans="6:6" x14ac:dyDescent="0.25">
      <c r="F442" s="56"/>
    </row>
    <row r="443" spans="6:6" x14ac:dyDescent="0.25">
      <c r="F443" s="56"/>
    </row>
    <row r="444" spans="6:6" x14ac:dyDescent="0.25">
      <c r="F444" s="56"/>
    </row>
    <row r="445" spans="6:6" x14ac:dyDescent="0.25">
      <c r="F445" s="56"/>
    </row>
    <row r="446" spans="6:6" x14ac:dyDescent="0.25">
      <c r="F446" s="56"/>
    </row>
    <row r="447" spans="6:6" x14ac:dyDescent="0.25">
      <c r="F447" s="56"/>
    </row>
    <row r="448" spans="6:6" x14ac:dyDescent="0.25">
      <c r="F448" s="56"/>
    </row>
    <row r="449" spans="6:6" x14ac:dyDescent="0.25">
      <c r="F449" s="56"/>
    </row>
    <row r="450" spans="6:6" x14ac:dyDescent="0.25">
      <c r="F450" s="56"/>
    </row>
    <row r="451" spans="6:6" x14ac:dyDescent="0.25">
      <c r="F451" s="56"/>
    </row>
    <row r="452" spans="6:6" x14ac:dyDescent="0.25">
      <c r="F452" s="56"/>
    </row>
    <row r="453" spans="6:6" x14ac:dyDescent="0.25">
      <c r="F453" s="56"/>
    </row>
    <row r="454" spans="6:6" x14ac:dyDescent="0.25">
      <c r="F454" s="56"/>
    </row>
    <row r="455" spans="6:6" x14ac:dyDescent="0.25">
      <c r="F455" s="56"/>
    </row>
    <row r="456" spans="6:6" x14ac:dyDescent="0.25">
      <c r="F456" s="56"/>
    </row>
    <row r="457" spans="6:6" x14ac:dyDescent="0.25">
      <c r="F457" s="56"/>
    </row>
    <row r="458" spans="6:6" x14ac:dyDescent="0.25">
      <c r="F458" s="56"/>
    </row>
    <row r="459" spans="6:6" x14ac:dyDescent="0.25">
      <c r="F459" s="56"/>
    </row>
    <row r="460" spans="6:6" x14ac:dyDescent="0.25">
      <c r="F460" s="56"/>
    </row>
    <row r="461" spans="6:6" x14ac:dyDescent="0.25">
      <c r="F461" s="56"/>
    </row>
    <row r="462" spans="6:6" x14ac:dyDescent="0.25">
      <c r="F462" s="56"/>
    </row>
    <row r="463" spans="6:6" x14ac:dyDescent="0.25">
      <c r="F463" s="56"/>
    </row>
    <row r="464" spans="6:6" x14ac:dyDescent="0.25">
      <c r="F464" s="56"/>
    </row>
    <row r="465" spans="6:6" x14ac:dyDescent="0.25">
      <c r="F465" s="56"/>
    </row>
    <row r="466" spans="6:6" x14ac:dyDescent="0.25">
      <c r="F466" s="56"/>
    </row>
    <row r="467" spans="6:6" x14ac:dyDescent="0.25">
      <c r="F467" s="56"/>
    </row>
    <row r="468" spans="6:6" x14ac:dyDescent="0.25">
      <c r="F468" s="56"/>
    </row>
    <row r="469" spans="6:6" x14ac:dyDescent="0.25">
      <c r="F469" s="56"/>
    </row>
    <row r="470" spans="6:6" x14ac:dyDescent="0.25">
      <c r="F470" s="56"/>
    </row>
    <row r="471" spans="6:6" x14ac:dyDescent="0.25">
      <c r="F471" s="56"/>
    </row>
    <row r="472" spans="6:6" x14ac:dyDescent="0.25">
      <c r="F472" s="56"/>
    </row>
    <row r="473" spans="6:6" x14ac:dyDescent="0.25">
      <c r="F473" s="56"/>
    </row>
    <row r="474" spans="6:6" x14ac:dyDescent="0.25">
      <c r="F474" s="56"/>
    </row>
    <row r="475" spans="6:6" x14ac:dyDescent="0.25">
      <c r="F475" s="56"/>
    </row>
    <row r="476" spans="6:6" x14ac:dyDescent="0.25">
      <c r="F476" s="56"/>
    </row>
    <row r="477" spans="6:6" x14ac:dyDescent="0.25">
      <c r="F477" s="56"/>
    </row>
    <row r="478" spans="6:6" x14ac:dyDescent="0.25">
      <c r="F478" s="56"/>
    </row>
    <row r="479" spans="6:6" x14ac:dyDescent="0.25">
      <c r="F479" s="56"/>
    </row>
    <row r="480" spans="6:6" x14ac:dyDescent="0.25">
      <c r="F480" s="56"/>
    </row>
    <row r="481" spans="6:6" x14ac:dyDescent="0.25">
      <c r="F481" s="56"/>
    </row>
    <row r="482" spans="6:6" x14ac:dyDescent="0.25">
      <c r="F482" s="56"/>
    </row>
    <row r="483" spans="6:6" x14ac:dyDescent="0.25">
      <c r="F483" s="56"/>
    </row>
    <row r="484" spans="6:6" x14ac:dyDescent="0.25">
      <c r="F484" s="56"/>
    </row>
    <row r="485" spans="6:6" x14ac:dyDescent="0.25">
      <c r="F485" s="56"/>
    </row>
    <row r="486" spans="6:6" x14ac:dyDescent="0.25">
      <c r="F486" s="56"/>
    </row>
    <row r="487" spans="6:6" x14ac:dyDescent="0.25">
      <c r="F487" s="56"/>
    </row>
    <row r="488" spans="6:6" x14ac:dyDescent="0.25">
      <c r="F488" s="56"/>
    </row>
    <row r="489" spans="6:6" x14ac:dyDescent="0.25">
      <c r="F489" s="56"/>
    </row>
    <row r="490" spans="6:6" x14ac:dyDescent="0.25">
      <c r="F490" s="56"/>
    </row>
    <row r="491" spans="6:6" x14ac:dyDescent="0.25">
      <c r="F491" s="56"/>
    </row>
    <row r="492" spans="6:6" x14ac:dyDescent="0.25">
      <c r="F492" s="56"/>
    </row>
    <row r="493" spans="6:6" x14ac:dyDescent="0.25">
      <c r="F493" s="56"/>
    </row>
    <row r="494" spans="6:6" x14ac:dyDescent="0.25">
      <c r="F494" s="56"/>
    </row>
    <row r="495" spans="6:6" x14ac:dyDescent="0.25">
      <c r="F495" s="56"/>
    </row>
    <row r="496" spans="6:6" x14ac:dyDescent="0.25">
      <c r="F496" s="56"/>
    </row>
    <row r="497" spans="6:6" x14ac:dyDescent="0.25">
      <c r="F497" s="56"/>
    </row>
    <row r="498" spans="6:6" x14ac:dyDescent="0.25">
      <c r="F498" s="56"/>
    </row>
    <row r="499" spans="6:6" x14ac:dyDescent="0.25">
      <c r="F499" s="56"/>
    </row>
    <row r="500" spans="6:6" x14ac:dyDescent="0.25">
      <c r="F500" s="56"/>
    </row>
    <row r="501" spans="6:6" x14ac:dyDescent="0.25">
      <c r="F501" s="56"/>
    </row>
    <row r="502" spans="6:6" x14ac:dyDescent="0.25">
      <c r="F502" s="56"/>
    </row>
    <row r="503" spans="6:6" x14ac:dyDescent="0.25">
      <c r="F503" s="56"/>
    </row>
    <row r="504" spans="6:6" x14ac:dyDescent="0.25">
      <c r="F504" s="56"/>
    </row>
    <row r="505" spans="6:6" x14ac:dyDescent="0.25">
      <c r="F505" s="56"/>
    </row>
    <row r="506" spans="6:6" x14ac:dyDescent="0.25">
      <c r="F506" s="56"/>
    </row>
    <row r="507" spans="6:6" x14ac:dyDescent="0.25">
      <c r="F507" s="56"/>
    </row>
    <row r="508" spans="6:6" x14ac:dyDescent="0.25">
      <c r="F508" s="56"/>
    </row>
    <row r="509" spans="6:6" x14ac:dyDescent="0.25">
      <c r="F509" s="56"/>
    </row>
    <row r="510" spans="6:6" x14ac:dyDescent="0.25">
      <c r="F510" s="56"/>
    </row>
    <row r="511" spans="6:6" x14ac:dyDescent="0.25">
      <c r="F511" s="56"/>
    </row>
    <row r="512" spans="6:6" x14ac:dyDescent="0.25">
      <c r="F512" s="56"/>
    </row>
    <row r="513" spans="6:6" x14ac:dyDescent="0.25">
      <c r="F513" s="56"/>
    </row>
    <row r="514" spans="6:6" x14ac:dyDescent="0.25">
      <c r="F514" s="56"/>
    </row>
    <row r="515" spans="6:6" x14ac:dyDescent="0.25">
      <c r="F515" s="56"/>
    </row>
    <row r="516" spans="6:6" x14ac:dyDescent="0.25">
      <c r="F516" s="56"/>
    </row>
    <row r="517" spans="6:6" x14ac:dyDescent="0.25">
      <c r="F517" s="56"/>
    </row>
    <row r="518" spans="6:6" x14ac:dyDescent="0.25">
      <c r="F518" s="56"/>
    </row>
    <row r="519" spans="6:6" x14ac:dyDescent="0.25">
      <c r="F519" s="56"/>
    </row>
    <row r="520" spans="6:6" x14ac:dyDescent="0.25">
      <c r="F520" s="56"/>
    </row>
    <row r="521" spans="6:6" x14ac:dyDescent="0.25">
      <c r="F521" s="56"/>
    </row>
    <row r="522" spans="6:6" x14ac:dyDescent="0.25">
      <c r="F522" s="56"/>
    </row>
    <row r="523" spans="6:6" x14ac:dyDescent="0.25">
      <c r="F523" s="56"/>
    </row>
    <row r="524" spans="6:6" x14ac:dyDescent="0.25">
      <c r="F524" s="56"/>
    </row>
    <row r="525" spans="6:6" x14ac:dyDescent="0.25">
      <c r="F525" s="56"/>
    </row>
    <row r="526" spans="6:6" x14ac:dyDescent="0.25">
      <c r="F526" s="56"/>
    </row>
    <row r="527" spans="6:6" x14ac:dyDescent="0.25">
      <c r="F527" s="56"/>
    </row>
    <row r="528" spans="6:6" x14ac:dyDescent="0.25">
      <c r="F528" s="56"/>
    </row>
    <row r="529" spans="6:6" x14ac:dyDescent="0.25">
      <c r="F529" s="56"/>
    </row>
    <row r="530" spans="6:6" x14ac:dyDescent="0.25">
      <c r="F530" s="56"/>
    </row>
    <row r="531" spans="6:6" x14ac:dyDescent="0.25">
      <c r="F531" s="56"/>
    </row>
    <row r="532" spans="6:6" x14ac:dyDescent="0.25">
      <c r="F532" s="56"/>
    </row>
    <row r="533" spans="6:6" x14ac:dyDescent="0.25">
      <c r="F533" s="56"/>
    </row>
    <row r="534" spans="6:6" x14ac:dyDescent="0.25">
      <c r="F534" s="56"/>
    </row>
    <row r="535" spans="6:6" x14ac:dyDescent="0.25">
      <c r="F535" s="56"/>
    </row>
    <row r="536" spans="6:6" x14ac:dyDescent="0.25">
      <c r="F536" s="56"/>
    </row>
    <row r="537" spans="6:6" x14ac:dyDescent="0.25">
      <c r="F537" s="56"/>
    </row>
    <row r="538" spans="6:6" x14ac:dyDescent="0.25">
      <c r="F538" s="56"/>
    </row>
    <row r="539" spans="6:6" x14ac:dyDescent="0.25">
      <c r="F539" s="56"/>
    </row>
    <row r="540" spans="6:6" x14ac:dyDescent="0.25">
      <c r="F540" s="56"/>
    </row>
    <row r="541" spans="6:6" x14ac:dyDescent="0.25">
      <c r="F541" s="56"/>
    </row>
    <row r="542" spans="6:6" x14ac:dyDescent="0.25">
      <c r="F542" s="56"/>
    </row>
    <row r="543" spans="6:6" x14ac:dyDescent="0.25">
      <c r="F543" s="56"/>
    </row>
    <row r="544" spans="6:6" x14ac:dyDescent="0.25">
      <c r="F544" s="56"/>
    </row>
    <row r="545" spans="6:6" x14ac:dyDescent="0.25">
      <c r="F545" s="56"/>
    </row>
    <row r="546" spans="6:6" x14ac:dyDescent="0.25">
      <c r="F546" s="56"/>
    </row>
    <row r="547" spans="6:6" x14ac:dyDescent="0.25">
      <c r="F547" s="56"/>
    </row>
    <row r="548" spans="6:6" x14ac:dyDescent="0.25">
      <c r="F548" s="56"/>
    </row>
    <row r="549" spans="6:6" x14ac:dyDescent="0.25">
      <c r="F549" s="56"/>
    </row>
    <row r="550" spans="6:6" x14ac:dyDescent="0.25">
      <c r="F550" s="56"/>
    </row>
    <row r="551" spans="6:6" x14ac:dyDescent="0.25">
      <c r="F551" s="56"/>
    </row>
    <row r="552" spans="6:6" x14ac:dyDescent="0.25">
      <c r="F552" s="56"/>
    </row>
    <row r="553" spans="6:6" x14ac:dyDescent="0.25">
      <c r="F553" s="56"/>
    </row>
    <row r="554" spans="6:6" x14ac:dyDescent="0.25">
      <c r="F554" s="56"/>
    </row>
    <row r="555" spans="6:6" x14ac:dyDescent="0.25">
      <c r="F555" s="56"/>
    </row>
    <row r="556" spans="6:6" x14ac:dyDescent="0.25">
      <c r="F556" s="56"/>
    </row>
    <row r="557" spans="6:6" x14ac:dyDescent="0.25">
      <c r="F557" s="56"/>
    </row>
    <row r="558" spans="6:6" x14ac:dyDescent="0.25">
      <c r="F558" s="56"/>
    </row>
    <row r="559" spans="6:6" x14ac:dyDescent="0.25">
      <c r="F559" s="56"/>
    </row>
    <row r="560" spans="6:6" x14ac:dyDescent="0.25">
      <c r="F560" s="56"/>
    </row>
    <row r="561" spans="6:6" x14ac:dyDescent="0.25">
      <c r="F561" s="56"/>
    </row>
    <row r="562" spans="6:6" x14ac:dyDescent="0.25">
      <c r="F562" s="56"/>
    </row>
    <row r="563" spans="6:6" x14ac:dyDescent="0.25">
      <c r="F563" s="56"/>
    </row>
    <row r="564" spans="6:6" x14ac:dyDescent="0.25">
      <c r="F564" s="56"/>
    </row>
    <row r="565" spans="6:6" x14ac:dyDescent="0.25">
      <c r="F565" s="56"/>
    </row>
    <row r="566" spans="6:6" x14ac:dyDescent="0.25">
      <c r="F566" s="56"/>
    </row>
    <row r="567" spans="6:6" x14ac:dyDescent="0.25">
      <c r="F567" s="56"/>
    </row>
    <row r="568" spans="6:6" x14ac:dyDescent="0.25">
      <c r="F568" s="56"/>
    </row>
    <row r="569" spans="6:6" x14ac:dyDescent="0.25">
      <c r="F569" s="56"/>
    </row>
    <row r="570" spans="6:6" x14ac:dyDescent="0.25">
      <c r="F570" s="56"/>
    </row>
    <row r="571" spans="6:6" x14ac:dyDescent="0.25">
      <c r="F571" s="56"/>
    </row>
    <row r="572" spans="6:6" x14ac:dyDescent="0.25">
      <c r="F572" s="56"/>
    </row>
    <row r="573" spans="6:6" x14ac:dyDescent="0.25">
      <c r="F573" s="56"/>
    </row>
    <row r="574" spans="6:6" x14ac:dyDescent="0.25">
      <c r="F574" s="56"/>
    </row>
    <row r="575" spans="6:6" x14ac:dyDescent="0.25">
      <c r="F575" s="56"/>
    </row>
    <row r="576" spans="6:6" x14ac:dyDescent="0.25">
      <c r="F576" s="56"/>
    </row>
    <row r="577" spans="6:6" x14ac:dyDescent="0.25">
      <c r="F577" s="56"/>
    </row>
    <row r="578" spans="6:6" x14ac:dyDescent="0.25">
      <c r="F578" s="56"/>
    </row>
    <row r="579" spans="6:6" x14ac:dyDescent="0.25">
      <c r="F579" s="56"/>
    </row>
    <row r="580" spans="6:6" x14ac:dyDescent="0.25">
      <c r="F580" s="56"/>
    </row>
    <row r="581" spans="6:6" x14ac:dyDescent="0.25">
      <c r="F581" s="56"/>
    </row>
    <row r="582" spans="6:6" x14ac:dyDescent="0.25">
      <c r="F582" s="56"/>
    </row>
    <row r="583" spans="6:6" x14ac:dyDescent="0.25">
      <c r="F583" s="56"/>
    </row>
    <row r="584" spans="6:6" x14ac:dyDescent="0.25">
      <c r="F584" s="56"/>
    </row>
    <row r="585" spans="6:6" x14ac:dyDescent="0.25">
      <c r="F585" s="56"/>
    </row>
    <row r="586" spans="6:6" x14ac:dyDescent="0.25">
      <c r="F586" s="56"/>
    </row>
    <row r="587" spans="6:6" x14ac:dyDescent="0.25">
      <c r="F587" s="56"/>
    </row>
    <row r="588" spans="6:6" x14ac:dyDescent="0.25">
      <c r="F588" s="56"/>
    </row>
    <row r="589" spans="6:6" x14ac:dyDescent="0.25">
      <c r="F589" s="56"/>
    </row>
    <row r="590" spans="6:6" x14ac:dyDescent="0.25">
      <c r="F590" s="56"/>
    </row>
    <row r="591" spans="6:6" x14ac:dyDescent="0.25">
      <c r="F591" s="56"/>
    </row>
    <row r="592" spans="6:6" x14ac:dyDescent="0.25">
      <c r="F592" s="56"/>
    </row>
    <row r="593" spans="6:6" x14ac:dyDescent="0.25">
      <c r="F593" s="56"/>
    </row>
    <row r="594" spans="6:6" x14ac:dyDescent="0.25">
      <c r="F594" s="56"/>
    </row>
    <row r="595" spans="6:6" x14ac:dyDescent="0.25">
      <c r="F595" s="56"/>
    </row>
    <row r="596" spans="6:6" x14ac:dyDescent="0.25">
      <c r="F596" s="56"/>
    </row>
    <row r="597" spans="6:6" x14ac:dyDescent="0.25">
      <c r="F597" s="56"/>
    </row>
    <row r="598" spans="6:6" x14ac:dyDescent="0.25">
      <c r="F598" s="56"/>
    </row>
    <row r="599" spans="6:6" x14ac:dyDescent="0.25">
      <c r="F599" s="56"/>
    </row>
    <row r="600" spans="6:6" x14ac:dyDescent="0.25">
      <c r="F600" s="56"/>
    </row>
    <row r="601" spans="6:6" x14ac:dyDescent="0.25">
      <c r="F601" s="56"/>
    </row>
    <row r="602" spans="6:6" x14ac:dyDescent="0.25">
      <c r="F602" s="56"/>
    </row>
    <row r="603" spans="6:6" x14ac:dyDescent="0.25">
      <c r="F603" s="56"/>
    </row>
    <row r="604" spans="6:6" x14ac:dyDescent="0.25">
      <c r="F604" s="56"/>
    </row>
    <row r="605" spans="6:6" x14ac:dyDescent="0.25">
      <c r="F605" s="56"/>
    </row>
    <row r="606" spans="6:6" x14ac:dyDescent="0.25">
      <c r="F606" s="56"/>
    </row>
    <row r="607" spans="6:6" x14ac:dyDescent="0.25">
      <c r="F607" s="56"/>
    </row>
    <row r="608" spans="6:6" x14ac:dyDescent="0.25">
      <c r="F608" s="56"/>
    </row>
    <row r="609" spans="6:6" x14ac:dyDescent="0.25">
      <c r="F609" s="56"/>
    </row>
    <row r="610" spans="6:6" x14ac:dyDescent="0.25">
      <c r="F610" s="56"/>
    </row>
    <row r="611" spans="6:6" x14ac:dyDescent="0.25">
      <c r="F611" s="56"/>
    </row>
    <row r="612" spans="6:6" x14ac:dyDescent="0.25">
      <c r="F612" s="56"/>
    </row>
    <row r="613" spans="6:6" x14ac:dyDescent="0.25">
      <c r="F613" s="56"/>
    </row>
    <row r="614" spans="6:6" x14ac:dyDescent="0.25">
      <c r="F614" s="56"/>
    </row>
    <row r="615" spans="6:6" x14ac:dyDescent="0.25">
      <c r="F615" s="56"/>
    </row>
    <row r="616" spans="6:6" x14ac:dyDescent="0.25">
      <c r="F616" s="56"/>
    </row>
    <row r="617" spans="6:6" x14ac:dyDescent="0.25">
      <c r="F617" s="56"/>
    </row>
    <row r="618" spans="6:6" x14ac:dyDescent="0.25">
      <c r="F618" s="56"/>
    </row>
    <row r="619" spans="6:6" x14ac:dyDescent="0.25">
      <c r="F619" s="56"/>
    </row>
    <row r="620" spans="6:6" x14ac:dyDescent="0.25">
      <c r="F620" s="56"/>
    </row>
    <row r="621" spans="6:6" x14ac:dyDescent="0.25">
      <c r="F621" s="56"/>
    </row>
    <row r="622" spans="6:6" x14ac:dyDescent="0.25">
      <c r="F622" s="56"/>
    </row>
    <row r="623" spans="6:6" x14ac:dyDescent="0.25">
      <c r="F623" s="56"/>
    </row>
    <row r="624" spans="6:6" x14ac:dyDescent="0.25">
      <c r="F624" s="56"/>
    </row>
    <row r="625" spans="6:6" x14ac:dyDescent="0.25">
      <c r="F625" s="56"/>
    </row>
    <row r="626" spans="6:6" x14ac:dyDescent="0.25">
      <c r="F626" s="56"/>
    </row>
    <row r="627" spans="6:6" x14ac:dyDescent="0.25">
      <c r="F627" s="56"/>
    </row>
    <row r="628" spans="6:6" x14ac:dyDescent="0.25">
      <c r="F628" s="56"/>
    </row>
    <row r="629" spans="6:6" x14ac:dyDescent="0.25">
      <c r="F629" s="56"/>
    </row>
    <row r="630" spans="6:6" x14ac:dyDescent="0.25">
      <c r="F630" s="56"/>
    </row>
    <row r="631" spans="6:6" x14ac:dyDescent="0.25">
      <c r="F631" s="56"/>
    </row>
    <row r="632" spans="6:6" x14ac:dyDescent="0.25">
      <c r="F632" s="56"/>
    </row>
    <row r="633" spans="6:6" x14ac:dyDescent="0.25">
      <c r="F633" s="56"/>
    </row>
    <row r="634" spans="6:6" x14ac:dyDescent="0.25">
      <c r="F634" s="56"/>
    </row>
    <row r="635" spans="6:6" x14ac:dyDescent="0.25">
      <c r="F635" s="56"/>
    </row>
    <row r="636" spans="6:6" x14ac:dyDescent="0.25">
      <c r="F636" s="56"/>
    </row>
    <row r="637" spans="6:6" x14ac:dyDescent="0.25">
      <c r="F637" s="56"/>
    </row>
    <row r="638" spans="6:6" x14ac:dyDescent="0.25">
      <c r="F638" s="56"/>
    </row>
    <row r="639" spans="6:6" x14ac:dyDescent="0.25">
      <c r="F639" s="56"/>
    </row>
    <row r="640" spans="6:6" x14ac:dyDescent="0.25">
      <c r="F640" s="56"/>
    </row>
    <row r="641" spans="6:6" x14ac:dyDescent="0.25">
      <c r="F641" s="56"/>
    </row>
    <row r="642" spans="6:6" x14ac:dyDescent="0.25">
      <c r="F642" s="56"/>
    </row>
    <row r="643" spans="6:6" x14ac:dyDescent="0.25">
      <c r="F643" s="56"/>
    </row>
  </sheetData>
  <autoFilter ref="A13:AI163">
    <sortState ref="A39:AI162">
      <sortCondition ref="C13:C163"/>
    </sortState>
  </autoFilter>
  <mergeCells count="1">
    <mergeCell ref="B6:B8"/>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670"/>
  <sheetViews>
    <sheetView zoomScale="78" zoomScaleNormal="78" workbookViewId="0">
      <pane xSplit="2" ySplit="1" topLeftCell="D633" activePane="bottomRight" state="frozen"/>
      <selection sqref="A1:I663"/>
      <selection pane="topRight" sqref="A1:I663"/>
      <selection pane="bottomLeft" sqref="A1:I663"/>
      <selection pane="bottomRight" sqref="A1:I663"/>
    </sheetView>
  </sheetViews>
  <sheetFormatPr defaultRowHeight="18.95" customHeight="1" x14ac:dyDescent="0.25"/>
  <cols>
    <col min="1" max="1" width="11" style="6" customWidth="1"/>
    <col min="2" max="2" width="13.140625" style="38" customWidth="1"/>
    <col min="3" max="3" width="9.7109375" style="12" hidden="1" customWidth="1"/>
    <col min="4" max="4" width="18.5703125" style="38" customWidth="1"/>
    <col min="5" max="5" width="60" style="12" customWidth="1"/>
    <col min="6" max="7" width="16.28515625" style="38" customWidth="1"/>
    <col min="8" max="9" width="18.5703125" style="38" customWidth="1"/>
    <col min="10" max="13" width="18.5703125" style="194" customWidth="1"/>
    <col min="14" max="15" width="18.5703125" style="38" customWidth="1"/>
    <col min="16" max="16" width="35.28515625" style="12" customWidth="1"/>
    <col min="17" max="17" width="16.28515625" style="12" customWidth="1"/>
    <col min="18" max="18" width="16.140625" style="12" customWidth="1"/>
    <col min="19" max="19" width="16.140625" style="11" customWidth="1"/>
    <col min="20" max="20" width="31.42578125" style="11" bestFit="1" customWidth="1"/>
    <col min="21" max="21" width="11" bestFit="1" customWidth="1"/>
    <col min="22" max="22" width="16.140625" style="12" hidden="1" customWidth="1"/>
    <col min="23" max="23" width="12.85546875" style="12" hidden="1" customWidth="1"/>
    <col min="24" max="24" width="42" style="12" hidden="1" customWidth="1"/>
    <col min="26" max="26" width="10.42578125" bestFit="1" customWidth="1"/>
  </cols>
  <sheetData>
    <row r="1" spans="1:24" s="1" customFormat="1" ht="43.5" customHeight="1" x14ac:dyDescent="0.2">
      <c r="A1" s="5" t="s">
        <v>0</v>
      </c>
      <c r="B1" s="4" t="s">
        <v>1002</v>
      </c>
      <c r="C1" s="14" t="s">
        <v>1</v>
      </c>
      <c r="D1" s="4" t="s">
        <v>2649</v>
      </c>
      <c r="E1" s="14" t="s">
        <v>2599</v>
      </c>
      <c r="F1" s="4" t="s">
        <v>2650</v>
      </c>
      <c r="G1" s="4" t="s">
        <v>2393</v>
      </c>
      <c r="H1" s="4" t="s">
        <v>2392</v>
      </c>
      <c r="I1" s="4" t="s">
        <v>2396</v>
      </c>
      <c r="J1" s="14" t="s">
        <v>2397</v>
      </c>
      <c r="K1" s="14" t="s">
        <v>2601</v>
      </c>
      <c r="L1" s="14" t="s">
        <v>2652</v>
      </c>
      <c r="M1" s="14" t="s">
        <v>2642</v>
      </c>
      <c r="N1" s="4"/>
      <c r="O1" s="4" t="s">
        <v>2651</v>
      </c>
      <c r="P1" s="14" t="s">
        <v>5</v>
      </c>
      <c r="Q1" s="14" t="s">
        <v>6</v>
      </c>
      <c r="R1" s="14" t="s">
        <v>2</v>
      </c>
      <c r="S1" s="15" t="s">
        <v>2394</v>
      </c>
      <c r="T1" s="15" t="s">
        <v>2395</v>
      </c>
      <c r="U1" s="1" t="s">
        <v>2334</v>
      </c>
      <c r="V1" s="14" t="s">
        <v>2</v>
      </c>
      <c r="W1" s="14" t="s">
        <v>3</v>
      </c>
      <c r="X1" s="14" t="s">
        <v>4</v>
      </c>
    </row>
    <row r="2" spans="1:24" s="2" customFormat="1" ht="18.95" customHeight="1" x14ac:dyDescent="0.25">
      <c r="A2" s="13">
        <v>210</v>
      </c>
      <c r="B2" s="38">
        <v>700372</v>
      </c>
      <c r="C2" s="16" t="s">
        <v>136</v>
      </c>
      <c r="D2" s="41">
        <f>+A2-N2</f>
        <v>0</v>
      </c>
      <c r="E2" s="12" t="s">
        <v>729</v>
      </c>
      <c r="F2" s="35">
        <v>610</v>
      </c>
      <c r="G2" s="35">
        <v>610</v>
      </c>
      <c r="H2" s="35" t="s">
        <v>2337</v>
      </c>
      <c r="I2" s="198" t="s">
        <v>2561</v>
      </c>
      <c r="J2" s="183"/>
      <c r="K2" s="184"/>
      <c r="L2" s="184"/>
      <c r="M2" s="185">
        <v>2234.17</v>
      </c>
      <c r="N2" s="174">
        <v>210</v>
      </c>
      <c r="O2" s="174">
        <v>2811</v>
      </c>
      <c r="P2" s="7" t="s">
        <v>20</v>
      </c>
      <c r="Q2" s="7" t="s">
        <v>139</v>
      </c>
      <c r="R2" s="7" t="s">
        <v>8</v>
      </c>
      <c r="S2" s="7">
        <v>10101</v>
      </c>
      <c r="T2" t="str">
        <f>VLOOKUP(S2,'Acct Unit'!D:E,2,FALSE)</f>
        <v>Administration -TB</v>
      </c>
      <c r="U2">
        <f>VLOOKUP(S2,'Acct Unit'!D:F,3,FALSE)</f>
        <v>10</v>
      </c>
      <c r="V2" s="7" t="s">
        <v>8</v>
      </c>
      <c r="W2" s="7" t="s">
        <v>137</v>
      </c>
      <c r="X2" s="7" t="s">
        <v>138</v>
      </c>
    </row>
    <row r="3" spans="1:24" s="2" customFormat="1" ht="18.95" hidden="1" customHeight="1" x14ac:dyDescent="0.25">
      <c r="A3" s="13"/>
      <c r="B3" s="38"/>
      <c r="C3" s="16"/>
      <c r="D3" s="41"/>
      <c r="E3" s="12"/>
      <c r="F3" s="35">
        <v>610</v>
      </c>
      <c r="G3" s="35">
        <v>610</v>
      </c>
      <c r="H3" s="35" t="s">
        <v>2337</v>
      </c>
      <c r="I3" s="198" t="s">
        <v>2561</v>
      </c>
      <c r="J3" s="183"/>
      <c r="K3" s="184"/>
      <c r="L3" s="184"/>
      <c r="M3" s="185"/>
      <c r="N3" s="174"/>
      <c r="O3" s="174" t="s">
        <v>2653</v>
      </c>
      <c r="P3" s="7"/>
      <c r="Q3" s="7"/>
      <c r="R3" s="7"/>
      <c r="S3" s="7"/>
      <c r="T3"/>
      <c r="U3"/>
      <c r="V3" s="7"/>
      <c r="W3" s="7"/>
      <c r="X3" s="7"/>
    </row>
    <row r="4" spans="1:24" s="2" customFormat="1" ht="18.95" customHeight="1" x14ac:dyDescent="0.25">
      <c r="A4" s="19">
        <v>210</v>
      </c>
      <c r="B4" s="38">
        <v>700372</v>
      </c>
      <c r="C4" s="180"/>
      <c r="D4" s="40"/>
      <c r="E4" s="94" t="s">
        <v>2596</v>
      </c>
      <c r="F4" s="35">
        <v>610</v>
      </c>
      <c r="G4" s="35">
        <v>610</v>
      </c>
      <c r="H4" s="35" t="s">
        <v>2337</v>
      </c>
      <c r="I4" s="198" t="s">
        <v>2561</v>
      </c>
      <c r="J4" s="186">
        <v>250000</v>
      </c>
      <c r="K4" s="186">
        <v>257693.07</v>
      </c>
      <c r="L4" s="195">
        <f>+J4</f>
        <v>250000</v>
      </c>
      <c r="M4" s="187"/>
      <c r="N4" s="40"/>
      <c r="O4" s="40">
        <v>1760</v>
      </c>
      <c r="P4" s="7"/>
      <c r="Q4" s="7"/>
      <c r="R4" s="7"/>
      <c r="S4" s="7"/>
      <c r="T4"/>
      <c r="U4"/>
      <c r="V4" s="7"/>
      <c r="W4" s="7"/>
      <c r="X4" s="7"/>
    </row>
    <row r="5" spans="1:24" s="2" customFormat="1" ht="18.95" customHeight="1" x14ac:dyDescent="0.25">
      <c r="A5" s="19">
        <v>210</v>
      </c>
      <c r="B5" s="38">
        <v>700372</v>
      </c>
      <c r="C5" s="180"/>
      <c r="D5" s="40"/>
      <c r="E5" s="94"/>
      <c r="F5" s="35">
        <v>610</v>
      </c>
      <c r="G5" s="35">
        <v>610</v>
      </c>
      <c r="H5" s="35" t="s">
        <v>2337</v>
      </c>
      <c r="I5" s="198" t="s">
        <v>2561</v>
      </c>
      <c r="J5" s="186"/>
      <c r="K5" s="195"/>
      <c r="L5" s="195">
        <v>7693</v>
      </c>
      <c r="M5" s="187"/>
      <c r="N5" s="40"/>
      <c r="O5" s="40">
        <v>1761</v>
      </c>
      <c r="P5" s="7"/>
      <c r="Q5" s="7"/>
      <c r="R5" s="7"/>
      <c r="S5" s="7"/>
      <c r="T5"/>
      <c r="U5"/>
      <c r="V5" s="7"/>
      <c r="W5" s="7"/>
      <c r="X5" s="7"/>
    </row>
    <row r="6" spans="1:24" s="2" customFormat="1" ht="18.95" hidden="1" customHeight="1" x14ac:dyDescent="0.25">
      <c r="A6" s="19"/>
      <c r="B6" s="38">
        <v>700372</v>
      </c>
      <c r="C6" s="180"/>
      <c r="D6" s="40"/>
      <c r="E6" s="94"/>
      <c r="F6" s="35">
        <v>610</v>
      </c>
      <c r="G6" s="35">
        <v>610</v>
      </c>
      <c r="H6" s="35" t="s">
        <v>2337</v>
      </c>
      <c r="I6" s="198" t="s">
        <v>2561</v>
      </c>
      <c r="J6" s="186"/>
      <c r="K6" s="195"/>
      <c r="L6" s="195">
        <v>-257693</v>
      </c>
      <c r="M6" s="187"/>
      <c r="N6" s="40"/>
      <c r="O6" s="40">
        <v>2811</v>
      </c>
      <c r="P6" s="7"/>
      <c r="Q6" s="7"/>
      <c r="R6" s="7"/>
      <c r="S6" s="7"/>
      <c r="T6"/>
      <c r="U6"/>
      <c r="V6" s="7"/>
      <c r="W6" s="7"/>
      <c r="X6" s="7"/>
    </row>
    <row r="7" spans="1:24" s="2" customFormat="1" ht="18.95" customHeight="1" x14ac:dyDescent="0.25">
      <c r="A7" s="19" t="s">
        <v>2561</v>
      </c>
      <c r="B7" s="38">
        <v>700371</v>
      </c>
      <c r="C7" s="17"/>
      <c r="D7" s="38"/>
      <c r="E7" s="157" t="s">
        <v>2597</v>
      </c>
      <c r="F7" s="35">
        <v>683</v>
      </c>
      <c r="G7" s="35">
        <v>683</v>
      </c>
      <c r="H7" s="35" t="s">
        <v>2645</v>
      </c>
      <c r="I7" s="198" t="s">
        <v>2561</v>
      </c>
      <c r="J7" s="186"/>
      <c r="K7" s="196">
        <v>16969625.82</v>
      </c>
      <c r="L7" s="196"/>
      <c r="M7" s="194"/>
      <c r="N7" s="38"/>
      <c r="O7" s="38">
        <v>1761</v>
      </c>
      <c r="P7" s="17"/>
      <c r="Q7" s="17"/>
      <c r="R7" s="17"/>
      <c r="S7" s="26"/>
      <c r="T7" s="11"/>
      <c r="U7"/>
      <c r="V7" s="17"/>
      <c r="W7" s="17"/>
      <c r="X7" s="17"/>
    </row>
    <row r="8" spans="1:24" s="2" customFormat="1" ht="18.95" customHeight="1" x14ac:dyDescent="0.25">
      <c r="A8" s="19" t="s">
        <v>2561</v>
      </c>
      <c r="B8" s="38">
        <v>700371</v>
      </c>
      <c r="C8" s="17"/>
      <c r="D8" s="38"/>
      <c r="E8" s="157" t="s">
        <v>2597</v>
      </c>
      <c r="F8" s="35">
        <v>683</v>
      </c>
      <c r="G8" s="35">
        <v>683</v>
      </c>
      <c r="H8" s="35" t="s">
        <v>2645</v>
      </c>
      <c r="I8" s="198" t="s">
        <v>2561</v>
      </c>
      <c r="J8" s="186"/>
      <c r="K8" s="196">
        <f>-K7</f>
        <v>-16969625.82</v>
      </c>
      <c r="L8" s="196"/>
      <c r="M8" s="194"/>
      <c r="N8" s="38"/>
      <c r="O8" s="38">
        <v>2811</v>
      </c>
      <c r="P8" s="17"/>
      <c r="Q8" s="17"/>
      <c r="R8" s="17"/>
      <c r="S8" s="26"/>
      <c r="T8" s="11"/>
      <c r="U8"/>
      <c r="V8" s="17"/>
      <c r="W8" s="17"/>
      <c r="X8" s="17"/>
    </row>
    <row r="9" spans="1:24" s="2" customFormat="1" ht="18.95" customHeight="1" x14ac:dyDescent="0.25">
      <c r="A9" s="13">
        <v>103</v>
      </c>
      <c r="B9" s="38">
        <v>726103</v>
      </c>
      <c r="C9" s="16" t="s">
        <v>7</v>
      </c>
      <c r="D9" s="41">
        <v>2812</v>
      </c>
      <c r="E9" s="13" t="s">
        <v>697</v>
      </c>
      <c r="F9" s="35">
        <v>611</v>
      </c>
      <c r="G9" s="35">
        <v>610</v>
      </c>
      <c r="H9" s="35" t="s">
        <v>2371</v>
      </c>
      <c r="I9" s="198" t="s">
        <v>2475</v>
      </c>
      <c r="J9" s="183"/>
      <c r="K9" s="190"/>
      <c r="L9" s="221">
        <f>-M9</f>
        <v>4916.29</v>
      </c>
      <c r="M9" s="185">
        <v>-4916.29</v>
      </c>
      <c r="N9" s="174">
        <v>103</v>
      </c>
      <c r="O9" s="174"/>
      <c r="P9" s="7" t="s">
        <v>11</v>
      </c>
      <c r="Q9" s="7" t="s">
        <v>12</v>
      </c>
      <c r="R9" s="7" t="s">
        <v>8</v>
      </c>
      <c r="S9" s="7">
        <v>21714</v>
      </c>
      <c r="T9" t="str">
        <f>VLOOKUP(S9,'Acct Unit'!D:E,2,FALSE)</f>
        <v>Medicine Administration -TB</v>
      </c>
      <c r="U9">
        <f>VLOOKUP(S9,'Acct Unit'!D:F,3,FALSE)</f>
        <v>10</v>
      </c>
      <c r="V9" s="7" t="s">
        <v>8</v>
      </c>
      <c r="W9" s="7" t="s">
        <v>9</v>
      </c>
      <c r="X9" s="7" t="s">
        <v>10</v>
      </c>
    </row>
    <row r="10" spans="1:24" s="2" customFormat="1" ht="18.95" hidden="1" customHeight="1" x14ac:dyDescent="0.25">
      <c r="A10" s="13"/>
      <c r="B10" s="38"/>
      <c r="C10" s="16"/>
      <c r="D10" s="41" t="s">
        <v>2653</v>
      </c>
      <c r="E10" s="13"/>
      <c r="F10" s="35">
        <v>611</v>
      </c>
      <c r="G10" s="35"/>
      <c r="H10" s="35"/>
      <c r="I10" s="198"/>
      <c r="J10" s="183"/>
      <c r="K10" s="190"/>
      <c r="L10" s="221">
        <f>-L9</f>
        <v>-4916.29</v>
      </c>
      <c r="M10" s="185"/>
      <c r="N10" s="174"/>
      <c r="O10" s="174"/>
      <c r="P10" s="7"/>
      <c r="Q10" s="7"/>
      <c r="R10" s="7"/>
      <c r="S10" s="7"/>
      <c r="T10"/>
      <c r="U10"/>
      <c r="V10" s="7"/>
      <c r="W10" s="7"/>
      <c r="X10" s="7"/>
    </row>
    <row r="11" spans="1:24" s="2" customFormat="1" ht="18.95" customHeight="1" x14ac:dyDescent="0.25">
      <c r="A11" s="19">
        <v>103</v>
      </c>
      <c r="B11" s="38">
        <v>726103</v>
      </c>
      <c r="C11" s="180"/>
      <c r="D11" s="40">
        <v>1760</v>
      </c>
      <c r="E11" s="94" t="s">
        <v>2443</v>
      </c>
      <c r="F11" s="35">
        <v>611</v>
      </c>
      <c r="G11" s="35">
        <v>610</v>
      </c>
      <c r="H11" s="35" t="s">
        <v>2371</v>
      </c>
      <c r="I11" s="198" t="s">
        <v>2475</v>
      </c>
      <c r="J11" s="186">
        <v>1000</v>
      </c>
      <c r="K11" s="186">
        <v>10053.945640840424</v>
      </c>
      <c r="L11" s="195">
        <f>+J11</f>
        <v>1000</v>
      </c>
      <c r="M11" s="187"/>
      <c r="N11" s="40"/>
      <c r="O11" s="40"/>
      <c r="P11" s="7"/>
      <c r="Q11" s="7"/>
      <c r="R11" s="7"/>
      <c r="S11" s="7"/>
      <c r="T11"/>
      <c r="U11"/>
      <c r="V11" s="7"/>
      <c r="W11" s="7"/>
      <c r="X11" s="7"/>
    </row>
    <row r="12" spans="1:24" s="2" customFormat="1" ht="18.95" hidden="1" customHeight="1" x14ac:dyDescent="0.25">
      <c r="A12" s="19"/>
      <c r="B12" s="38">
        <v>726103</v>
      </c>
      <c r="C12" s="180"/>
      <c r="D12" s="40">
        <v>1761</v>
      </c>
      <c r="E12" s="94"/>
      <c r="F12" s="35">
        <v>611</v>
      </c>
      <c r="G12" s="35"/>
      <c r="H12" s="35" t="s">
        <v>2371</v>
      </c>
      <c r="I12" s="198"/>
      <c r="J12" s="186"/>
      <c r="K12" s="195"/>
      <c r="L12" s="195">
        <f>+K11-L11</f>
        <v>9053.9456408404239</v>
      </c>
      <c r="M12" s="187"/>
      <c r="N12" s="40"/>
      <c r="O12" s="40"/>
      <c r="P12" s="7"/>
      <c r="Q12" s="7"/>
      <c r="R12" s="7"/>
      <c r="S12" s="7"/>
      <c r="T12"/>
      <c r="U12"/>
      <c r="V12" s="7"/>
      <c r="W12" s="7"/>
      <c r="X12" s="7"/>
    </row>
    <row r="13" spans="1:24" s="2" customFormat="1" ht="18.95" hidden="1" customHeight="1" x14ac:dyDescent="0.25">
      <c r="A13" s="19"/>
      <c r="B13" s="38">
        <v>726103</v>
      </c>
      <c r="C13" s="180"/>
      <c r="D13" s="40">
        <v>2812</v>
      </c>
      <c r="E13" s="94"/>
      <c r="F13" s="35">
        <v>611</v>
      </c>
      <c r="G13" s="35"/>
      <c r="H13" s="35" t="s">
        <v>2371</v>
      </c>
      <c r="I13" s="198"/>
      <c r="J13" s="186"/>
      <c r="K13" s="195"/>
      <c r="L13" s="195">
        <f>-L12-L11</f>
        <v>-10053.945640840424</v>
      </c>
      <c r="M13" s="187"/>
      <c r="N13" s="40"/>
      <c r="O13" s="40"/>
      <c r="P13" s="7"/>
      <c r="Q13" s="7"/>
      <c r="R13" s="7"/>
      <c r="S13" s="7"/>
      <c r="T13"/>
      <c r="U13"/>
      <c r="V13" s="7"/>
      <c r="W13" s="7"/>
      <c r="X13" s="7"/>
    </row>
    <row r="14" spans="1:24" s="2" customFormat="1" ht="18.95" customHeight="1" x14ac:dyDescent="0.25">
      <c r="A14" s="12">
        <v>107</v>
      </c>
      <c r="B14" s="38">
        <v>726107</v>
      </c>
      <c r="C14" s="16" t="s">
        <v>18</v>
      </c>
      <c r="D14" s="41">
        <v>2812</v>
      </c>
      <c r="E14" s="12" t="s">
        <v>698</v>
      </c>
      <c r="F14" s="35">
        <v>611</v>
      </c>
      <c r="G14" s="35">
        <v>610</v>
      </c>
      <c r="H14" s="35" t="s">
        <v>2337</v>
      </c>
      <c r="I14" s="198" t="s">
        <v>2475</v>
      </c>
      <c r="J14" s="183"/>
      <c r="K14" s="190"/>
      <c r="L14" s="221">
        <f>-M14</f>
        <v>9223.48</v>
      </c>
      <c r="M14" s="185">
        <v>-9223.48</v>
      </c>
      <c r="N14" s="174">
        <v>107</v>
      </c>
      <c r="O14" s="174"/>
      <c r="P14" s="7" t="s">
        <v>20</v>
      </c>
      <c r="Q14" s="7" t="s">
        <v>21</v>
      </c>
      <c r="R14" s="7" t="s">
        <v>8</v>
      </c>
      <c r="S14" s="7">
        <v>10101</v>
      </c>
      <c r="T14" t="str">
        <f>VLOOKUP(S14,'Acct Unit'!D:E,2,FALSE)</f>
        <v>Administration -TB</v>
      </c>
      <c r="U14">
        <f>VLOOKUP(S14,'Acct Unit'!D:F,3,FALSE)</f>
        <v>10</v>
      </c>
      <c r="V14" s="7" t="s">
        <v>8</v>
      </c>
      <c r="W14" s="7" t="s">
        <v>9</v>
      </c>
      <c r="X14" s="7" t="s">
        <v>19</v>
      </c>
    </row>
    <row r="15" spans="1:24" s="2" customFormat="1" ht="18.95" hidden="1" customHeight="1" x14ac:dyDescent="0.25">
      <c r="A15" s="12"/>
      <c r="B15" s="38"/>
      <c r="C15" s="16"/>
      <c r="D15" s="41" t="s">
        <v>2653</v>
      </c>
      <c r="E15" s="12"/>
      <c r="F15" s="35">
        <v>611</v>
      </c>
      <c r="G15" s="35"/>
      <c r="H15" s="35"/>
      <c r="I15" s="198"/>
      <c r="J15" s="183"/>
      <c r="K15" s="190"/>
      <c r="L15" s="221">
        <f>-L14</f>
        <v>-9223.48</v>
      </c>
      <c r="M15" s="185"/>
      <c r="N15" s="174"/>
      <c r="O15" s="174"/>
      <c r="P15" s="7"/>
      <c r="Q15" s="7"/>
      <c r="R15" s="7"/>
      <c r="S15" s="7"/>
      <c r="T15"/>
      <c r="U15"/>
      <c r="V15" s="7"/>
      <c r="W15" s="7"/>
      <c r="X15" s="7"/>
    </row>
    <row r="16" spans="1:24" s="2" customFormat="1" ht="18.95" customHeight="1" x14ac:dyDescent="0.25">
      <c r="A16" s="19">
        <v>107</v>
      </c>
      <c r="B16" s="38">
        <v>726107</v>
      </c>
      <c r="C16" s="180"/>
      <c r="D16" s="40">
        <v>1760</v>
      </c>
      <c r="E16" s="94" t="s">
        <v>2490</v>
      </c>
      <c r="F16" s="35">
        <v>611</v>
      </c>
      <c r="G16" s="35">
        <v>610</v>
      </c>
      <c r="H16" s="35" t="s">
        <v>2337</v>
      </c>
      <c r="I16" s="198" t="s">
        <v>2475</v>
      </c>
      <c r="J16" s="186">
        <v>11967</v>
      </c>
      <c r="K16" s="186">
        <v>138230.07873054585</v>
      </c>
      <c r="L16" s="195">
        <f>+J16</f>
        <v>11967</v>
      </c>
      <c r="M16" s="187"/>
      <c r="N16" s="40"/>
      <c r="O16" s="40"/>
      <c r="P16" s="7"/>
      <c r="Q16" s="7"/>
      <c r="R16" s="7"/>
      <c r="S16" s="7"/>
      <c r="T16"/>
      <c r="U16"/>
      <c r="V16" s="7"/>
      <c r="W16" s="7"/>
      <c r="X16" s="7"/>
    </row>
    <row r="17" spans="1:24" s="2" customFormat="1" ht="18.95" hidden="1" customHeight="1" x14ac:dyDescent="0.25">
      <c r="A17" s="19"/>
      <c r="B17" s="38">
        <v>726107</v>
      </c>
      <c r="C17" s="180"/>
      <c r="D17" s="40">
        <v>1761</v>
      </c>
      <c r="E17" s="94"/>
      <c r="F17" s="35">
        <v>611</v>
      </c>
      <c r="G17" s="35"/>
      <c r="H17" s="35" t="s">
        <v>2337</v>
      </c>
      <c r="I17" s="198"/>
      <c r="J17" s="186"/>
      <c r="K17" s="186"/>
      <c r="L17" s="195">
        <f>+K16-L16</f>
        <v>126263.07873054585</v>
      </c>
      <c r="M17" s="187"/>
      <c r="N17" s="40"/>
      <c r="O17" s="40"/>
      <c r="P17" s="7"/>
      <c r="Q17" s="7"/>
      <c r="R17" s="7"/>
      <c r="S17" s="7"/>
      <c r="T17"/>
      <c r="U17"/>
      <c r="V17" s="7"/>
      <c r="W17" s="7"/>
      <c r="X17" s="7"/>
    </row>
    <row r="18" spans="1:24" s="2" customFormat="1" ht="18.95" hidden="1" customHeight="1" x14ac:dyDescent="0.25">
      <c r="A18" s="19"/>
      <c r="B18" s="38">
        <v>726107</v>
      </c>
      <c r="C18" s="180"/>
      <c r="D18" s="40">
        <v>2812</v>
      </c>
      <c r="E18" s="94"/>
      <c r="F18" s="35">
        <v>611</v>
      </c>
      <c r="G18" s="35"/>
      <c r="H18" s="35" t="s">
        <v>2337</v>
      </c>
      <c r="I18" s="198"/>
      <c r="J18" s="186"/>
      <c r="K18" s="186"/>
      <c r="L18" s="195">
        <f>-L17-L16</f>
        <v>-138230.07873054585</v>
      </c>
      <c r="M18" s="187"/>
      <c r="N18" s="40"/>
      <c r="O18" s="40"/>
      <c r="P18" s="7"/>
      <c r="Q18" s="7"/>
      <c r="R18" s="7"/>
      <c r="S18" s="7"/>
      <c r="T18"/>
      <c r="U18"/>
      <c r="V18" s="7"/>
      <c r="W18" s="7"/>
      <c r="X18" s="7"/>
    </row>
    <row r="19" spans="1:24" s="2" customFormat="1" ht="18.95" customHeight="1" x14ac:dyDescent="0.25">
      <c r="A19" s="13">
        <v>112</v>
      </c>
      <c r="B19" s="39">
        <v>726112</v>
      </c>
      <c r="C19" s="16" t="s">
        <v>22</v>
      </c>
      <c r="D19" s="41">
        <v>2812</v>
      </c>
      <c r="E19" s="13" t="s">
        <v>699</v>
      </c>
      <c r="F19" s="35">
        <v>611</v>
      </c>
      <c r="G19" s="35">
        <v>610</v>
      </c>
      <c r="H19" s="35" t="s">
        <v>2378</v>
      </c>
      <c r="I19" s="198" t="s">
        <v>2475</v>
      </c>
      <c r="J19" s="183"/>
      <c r="K19" s="188"/>
      <c r="L19" s="221">
        <f>-M19</f>
        <v>53813.73</v>
      </c>
      <c r="M19" s="185">
        <v>-53813.73</v>
      </c>
      <c r="N19" s="174">
        <v>112</v>
      </c>
      <c r="O19" s="174"/>
      <c r="P19" s="7" t="s">
        <v>25</v>
      </c>
      <c r="Q19" s="7" t="s">
        <v>26</v>
      </c>
      <c r="R19" s="7" t="s">
        <v>23</v>
      </c>
      <c r="S19" s="7">
        <v>23501</v>
      </c>
      <c r="T19" t="str">
        <f>VLOOKUP(S19,'Acct Unit'!D:E,2,FALSE)</f>
        <v>Dept of Surgery -TB</v>
      </c>
      <c r="U19">
        <f>VLOOKUP(S19,'Acct Unit'!D:F,3,FALSE)</f>
        <v>10</v>
      </c>
      <c r="V19" s="7" t="s">
        <v>23</v>
      </c>
      <c r="W19" s="7" t="s">
        <v>9</v>
      </c>
      <c r="X19" s="7" t="s">
        <v>24</v>
      </c>
    </row>
    <row r="20" spans="1:24" s="2" customFormat="1" ht="18.95" hidden="1" customHeight="1" x14ac:dyDescent="0.25">
      <c r="A20" s="13"/>
      <c r="B20" s="39"/>
      <c r="C20" s="16"/>
      <c r="D20" s="41" t="s">
        <v>2653</v>
      </c>
      <c r="E20" s="13"/>
      <c r="F20" s="35">
        <v>611</v>
      </c>
      <c r="G20" s="35"/>
      <c r="H20" s="35"/>
      <c r="I20" s="198"/>
      <c r="J20" s="183"/>
      <c r="K20" s="188"/>
      <c r="L20" s="221">
        <f>-L19</f>
        <v>-53813.73</v>
      </c>
      <c r="M20" s="185"/>
      <c r="N20" s="174"/>
      <c r="O20" s="174"/>
      <c r="P20" s="7"/>
      <c r="Q20" s="7"/>
      <c r="R20" s="7"/>
      <c r="S20" s="7"/>
      <c r="T20"/>
      <c r="U20"/>
      <c r="V20" s="7"/>
      <c r="W20" s="7"/>
      <c r="X20" s="7"/>
    </row>
    <row r="21" spans="1:24" s="2" customFormat="1" ht="18.95" customHeight="1" x14ac:dyDescent="0.25">
      <c r="A21" s="19">
        <v>112</v>
      </c>
      <c r="B21" s="39">
        <v>726112</v>
      </c>
      <c r="C21" s="180"/>
      <c r="D21" s="40">
        <v>1760</v>
      </c>
      <c r="E21" s="94" t="s">
        <v>2414</v>
      </c>
      <c r="F21" s="35">
        <v>611</v>
      </c>
      <c r="G21" s="35">
        <v>610</v>
      </c>
      <c r="H21" s="35" t="s">
        <v>2378</v>
      </c>
      <c r="I21" s="198" t="s">
        <v>2475</v>
      </c>
      <c r="J21" s="186">
        <v>28467</v>
      </c>
      <c r="K21" s="186">
        <v>343043.96372689487</v>
      </c>
      <c r="L21" s="195">
        <f>+J21</f>
        <v>28467</v>
      </c>
      <c r="M21" s="187"/>
      <c r="N21" s="40"/>
      <c r="O21" s="40"/>
      <c r="P21" s="7"/>
      <c r="Q21" s="7"/>
      <c r="R21" s="7"/>
      <c r="S21" s="7"/>
      <c r="T21"/>
      <c r="U21"/>
      <c r="V21" s="7"/>
      <c r="W21" s="7"/>
      <c r="X21" s="7"/>
    </row>
    <row r="22" spans="1:24" s="2" customFormat="1" ht="18.95" hidden="1" customHeight="1" x14ac:dyDescent="0.25">
      <c r="A22" s="19"/>
      <c r="B22" s="39">
        <v>726112</v>
      </c>
      <c r="C22" s="180"/>
      <c r="D22" s="40">
        <v>1761</v>
      </c>
      <c r="E22" s="94"/>
      <c r="F22" s="35">
        <v>611</v>
      </c>
      <c r="G22" s="35"/>
      <c r="H22" s="35" t="s">
        <v>2378</v>
      </c>
      <c r="I22" s="198"/>
      <c r="J22" s="186"/>
      <c r="K22" s="186"/>
      <c r="L22" s="195">
        <f>+K21-L21</f>
        <v>314576.96372689487</v>
      </c>
      <c r="M22" s="187"/>
      <c r="N22" s="40"/>
      <c r="O22" s="40"/>
      <c r="P22" s="7"/>
      <c r="Q22" s="7"/>
      <c r="R22" s="7"/>
      <c r="S22" s="7"/>
      <c r="T22"/>
      <c r="U22"/>
      <c r="V22" s="7"/>
      <c r="W22" s="7"/>
      <c r="X22" s="7"/>
    </row>
    <row r="23" spans="1:24" s="2" customFormat="1" ht="18.95" hidden="1" customHeight="1" x14ac:dyDescent="0.25">
      <c r="A23" s="19"/>
      <c r="B23" s="39">
        <v>726112</v>
      </c>
      <c r="C23" s="180"/>
      <c r="D23" s="40">
        <v>2812</v>
      </c>
      <c r="E23" s="94"/>
      <c r="F23" s="35">
        <v>611</v>
      </c>
      <c r="G23" s="35"/>
      <c r="H23" s="35" t="s">
        <v>2378</v>
      </c>
      <c r="I23" s="198"/>
      <c r="J23" s="186"/>
      <c r="K23" s="186"/>
      <c r="L23" s="195">
        <f>-L22-L21</f>
        <v>-343043.96372689487</v>
      </c>
      <c r="M23" s="187"/>
      <c r="N23" s="40"/>
      <c r="O23" s="40"/>
      <c r="P23" s="7"/>
      <c r="Q23" s="7"/>
      <c r="R23" s="7"/>
      <c r="S23" s="7"/>
      <c r="T23"/>
      <c r="U23"/>
      <c r="V23" s="7"/>
      <c r="W23" s="7"/>
      <c r="X23" s="7"/>
    </row>
    <row r="24" spans="1:24" s="2" customFormat="1" ht="18.95" customHeight="1" x14ac:dyDescent="0.25">
      <c r="A24" s="12">
        <v>116</v>
      </c>
      <c r="B24" s="38">
        <v>726116</v>
      </c>
      <c r="C24" s="16" t="s">
        <v>31</v>
      </c>
      <c r="D24" s="41">
        <v>2812</v>
      </c>
      <c r="E24" s="12" t="s">
        <v>700</v>
      </c>
      <c r="F24" s="35">
        <v>611</v>
      </c>
      <c r="G24" s="35">
        <v>610</v>
      </c>
      <c r="H24" s="35" t="s">
        <v>2338</v>
      </c>
      <c r="I24" s="198" t="s">
        <v>2475</v>
      </c>
      <c r="J24" s="183"/>
      <c r="K24" s="188"/>
      <c r="L24" s="221">
        <f>-M24</f>
        <v>50723.97</v>
      </c>
      <c r="M24" s="185">
        <v>-50723.97</v>
      </c>
      <c r="N24" s="174">
        <v>116</v>
      </c>
      <c r="O24" s="174"/>
      <c r="P24" s="7" t="s">
        <v>29</v>
      </c>
      <c r="Q24" s="7" t="s">
        <v>30</v>
      </c>
      <c r="R24" s="7" t="s">
        <v>8</v>
      </c>
      <c r="S24" s="7">
        <v>10102</v>
      </c>
      <c r="T24" t="str">
        <f>VLOOKUP(S24,'Acct Unit'!D:E,2,FALSE)</f>
        <v>Admin-Ortho -TB</v>
      </c>
      <c r="U24">
        <f>VLOOKUP(S24,'Acct Unit'!D:F,3,FALSE)</f>
        <v>10</v>
      </c>
      <c r="V24" s="7" t="s">
        <v>8</v>
      </c>
      <c r="W24" s="7" t="s">
        <v>9</v>
      </c>
      <c r="X24" s="7" t="s">
        <v>32</v>
      </c>
    </row>
    <row r="25" spans="1:24" s="2" customFormat="1" ht="18.95" hidden="1" customHeight="1" x14ac:dyDescent="0.25">
      <c r="A25" s="12"/>
      <c r="B25" s="38"/>
      <c r="C25" s="16"/>
      <c r="D25" s="41" t="s">
        <v>2653</v>
      </c>
      <c r="E25" s="12"/>
      <c r="F25" s="35">
        <v>611</v>
      </c>
      <c r="G25" s="35"/>
      <c r="H25" s="35"/>
      <c r="I25" s="198"/>
      <c r="J25" s="183"/>
      <c r="K25" s="190"/>
      <c r="L25" s="221">
        <f>-L24</f>
        <v>-50723.97</v>
      </c>
      <c r="M25" s="185"/>
      <c r="N25" s="174"/>
      <c r="O25" s="174"/>
      <c r="P25" s="7"/>
      <c r="Q25" s="7"/>
      <c r="R25" s="7"/>
      <c r="S25" s="7"/>
      <c r="T25"/>
      <c r="U25"/>
      <c r="V25" s="7"/>
      <c r="W25" s="7"/>
      <c r="X25" s="7"/>
    </row>
    <row r="26" spans="1:24" s="2" customFormat="1" ht="18.95" customHeight="1" x14ac:dyDescent="0.25">
      <c r="A26" s="19">
        <v>116</v>
      </c>
      <c r="B26" s="38">
        <v>726116</v>
      </c>
      <c r="C26" s="180"/>
      <c r="D26" s="40">
        <v>1760</v>
      </c>
      <c r="E26" s="94" t="s">
        <v>2425</v>
      </c>
      <c r="F26" s="35">
        <v>611</v>
      </c>
      <c r="G26" s="35">
        <v>610</v>
      </c>
      <c r="H26" s="35" t="s">
        <v>2338</v>
      </c>
      <c r="I26" s="198" t="s">
        <v>2475</v>
      </c>
      <c r="J26" s="186">
        <v>10956</v>
      </c>
      <c r="K26" s="195">
        <v>110572.74264132362</v>
      </c>
      <c r="L26" s="195">
        <f>+J26</f>
        <v>10956</v>
      </c>
      <c r="M26" s="187"/>
      <c r="N26" s="40"/>
      <c r="O26" s="40"/>
      <c r="P26" s="7"/>
      <c r="Q26" s="7"/>
      <c r="R26" s="7"/>
      <c r="S26" s="7"/>
      <c r="T26"/>
      <c r="U26"/>
      <c r="V26" s="7"/>
      <c r="W26" s="7"/>
      <c r="X26" s="7"/>
    </row>
    <row r="27" spans="1:24" s="2" customFormat="1" ht="18.95" hidden="1" customHeight="1" x14ac:dyDescent="0.25">
      <c r="A27" s="19"/>
      <c r="B27" s="38">
        <v>726116</v>
      </c>
      <c r="C27" s="180"/>
      <c r="D27" s="40">
        <v>1761</v>
      </c>
      <c r="E27" s="94"/>
      <c r="F27" s="35">
        <v>611</v>
      </c>
      <c r="G27" s="35">
        <v>610</v>
      </c>
      <c r="H27" s="35" t="s">
        <v>2338</v>
      </c>
      <c r="I27" s="198"/>
      <c r="J27" s="186"/>
      <c r="K27" s="195"/>
      <c r="L27" s="195">
        <f>+K26-L26</f>
        <v>99616.742641323624</v>
      </c>
      <c r="M27" s="187"/>
      <c r="N27" s="40"/>
      <c r="O27" s="40"/>
      <c r="P27" s="7"/>
      <c r="Q27" s="7"/>
      <c r="R27" s="7"/>
      <c r="S27" s="7"/>
      <c r="T27"/>
      <c r="U27"/>
      <c r="V27" s="7"/>
      <c r="W27" s="7"/>
      <c r="X27" s="7"/>
    </row>
    <row r="28" spans="1:24" s="2" customFormat="1" ht="18.95" hidden="1" customHeight="1" x14ac:dyDescent="0.25">
      <c r="A28" s="19"/>
      <c r="B28" s="38">
        <v>726116</v>
      </c>
      <c r="C28" s="180"/>
      <c r="D28" s="40">
        <v>2812</v>
      </c>
      <c r="E28" s="94"/>
      <c r="F28" s="35">
        <v>611</v>
      </c>
      <c r="G28" s="35">
        <v>610</v>
      </c>
      <c r="H28" s="35" t="s">
        <v>2338</v>
      </c>
      <c r="I28" s="198"/>
      <c r="J28" s="186"/>
      <c r="K28" s="195"/>
      <c r="L28" s="195">
        <f>-L27-L26</f>
        <v>-110572.74264132362</v>
      </c>
      <c r="M28" s="187"/>
      <c r="N28" s="40"/>
      <c r="O28" s="40"/>
      <c r="P28" s="7"/>
      <c r="Q28" s="7"/>
      <c r="R28" s="7"/>
      <c r="S28" s="7"/>
      <c r="T28"/>
      <c r="U28"/>
      <c r="V28" s="7"/>
      <c r="W28" s="7"/>
      <c r="X28" s="7"/>
    </row>
    <row r="29" spans="1:24" s="2" customFormat="1" ht="18.95" customHeight="1" x14ac:dyDescent="0.25">
      <c r="A29" s="12">
        <v>129</v>
      </c>
      <c r="B29" s="38">
        <v>726129</v>
      </c>
      <c r="C29" s="16" t="s">
        <v>46</v>
      </c>
      <c r="D29" s="41">
        <v>2812</v>
      </c>
      <c r="E29" s="12" t="s">
        <v>705</v>
      </c>
      <c r="F29" s="35">
        <v>611</v>
      </c>
      <c r="G29" s="35">
        <v>610</v>
      </c>
      <c r="H29" s="35" t="s">
        <v>2350</v>
      </c>
      <c r="I29" s="198" t="s">
        <v>2475</v>
      </c>
      <c r="J29" s="183"/>
      <c r="K29" s="190"/>
      <c r="L29" s="221">
        <f>-M29</f>
        <v>146834.45000000001</v>
      </c>
      <c r="M29" s="185">
        <v>-146834.45000000001</v>
      </c>
      <c r="N29" s="174">
        <v>129</v>
      </c>
      <c r="O29" s="174"/>
      <c r="P29" s="7" t="s">
        <v>48</v>
      </c>
      <c r="Q29" s="7" t="s">
        <v>49</v>
      </c>
      <c r="R29" s="7" t="s">
        <v>23</v>
      </c>
      <c r="S29" s="7">
        <v>15900</v>
      </c>
      <c r="T29" t="str">
        <f>VLOOKUP(S29,'Acct Unit'!D:E,2,FALSE)</f>
        <v>Admin Educ Center -TB</v>
      </c>
      <c r="U29">
        <f>VLOOKUP(S29,'Acct Unit'!D:F,3,FALSE)</f>
        <v>10</v>
      </c>
      <c r="V29" s="7" t="s">
        <v>23</v>
      </c>
      <c r="W29" s="7" t="s">
        <v>9</v>
      </c>
      <c r="X29" s="7" t="s">
        <v>47</v>
      </c>
    </row>
    <row r="30" spans="1:24" s="2" customFormat="1" ht="18.95" hidden="1" customHeight="1" x14ac:dyDescent="0.25">
      <c r="A30" s="12"/>
      <c r="B30" s="38"/>
      <c r="C30" s="16"/>
      <c r="D30" s="41" t="s">
        <v>2653</v>
      </c>
      <c r="E30" s="12"/>
      <c r="F30" s="35">
        <v>611</v>
      </c>
      <c r="G30" s="35"/>
      <c r="H30" s="35"/>
      <c r="I30" s="198"/>
      <c r="J30" s="183"/>
      <c r="K30" s="190"/>
      <c r="L30" s="221">
        <f>-L29</f>
        <v>-146834.45000000001</v>
      </c>
      <c r="M30" s="185"/>
      <c r="N30" s="174"/>
      <c r="O30" s="174"/>
      <c r="P30" s="7"/>
      <c r="Q30" s="7"/>
      <c r="R30" s="7"/>
      <c r="S30" s="7"/>
      <c r="T30"/>
      <c r="U30"/>
      <c r="V30" s="7"/>
      <c r="W30" s="7"/>
      <c r="X30" s="7"/>
    </row>
    <row r="31" spans="1:24" s="2" customFormat="1" ht="18.95" customHeight="1" x14ac:dyDescent="0.25">
      <c r="A31" s="19">
        <v>129</v>
      </c>
      <c r="B31" s="38">
        <v>726129</v>
      </c>
      <c r="C31" s="180"/>
      <c r="D31" s="40">
        <v>1760</v>
      </c>
      <c r="E31" s="94" t="s">
        <v>2439</v>
      </c>
      <c r="F31" s="35">
        <v>611</v>
      </c>
      <c r="G31" s="35">
        <v>610</v>
      </c>
      <c r="H31" s="35" t="s">
        <v>2350</v>
      </c>
      <c r="I31" s="198" t="s">
        <v>2475</v>
      </c>
      <c r="J31" s="186">
        <v>2038</v>
      </c>
      <c r="K31" s="186">
        <v>22619.375475962224</v>
      </c>
      <c r="L31" s="195">
        <f>+J31</f>
        <v>2038</v>
      </c>
      <c r="M31" s="187"/>
      <c r="N31" s="40"/>
      <c r="O31" s="40"/>
      <c r="P31" s="7"/>
      <c r="Q31" s="7"/>
      <c r="R31" s="7"/>
      <c r="S31" s="7"/>
      <c r="T31"/>
      <c r="U31"/>
      <c r="V31" s="7"/>
      <c r="W31" s="7"/>
      <c r="X31" s="7"/>
    </row>
    <row r="32" spans="1:24" s="2" customFormat="1" ht="18.95" customHeight="1" x14ac:dyDescent="0.25">
      <c r="A32" s="19">
        <v>129</v>
      </c>
      <c r="B32" s="38">
        <v>726129</v>
      </c>
      <c r="C32" s="180"/>
      <c r="D32" s="40">
        <v>1760</v>
      </c>
      <c r="E32" s="94" t="s">
        <v>2401</v>
      </c>
      <c r="F32" s="35">
        <v>611</v>
      </c>
      <c r="G32" s="35">
        <v>610</v>
      </c>
      <c r="H32" s="35" t="s">
        <v>2350</v>
      </c>
      <c r="I32" s="198" t="s">
        <v>2475</v>
      </c>
      <c r="J32" s="186">
        <v>277500</v>
      </c>
      <c r="K32" s="186">
        <v>1318228.9729119977</v>
      </c>
      <c r="L32" s="195">
        <f>+J32</f>
        <v>277500</v>
      </c>
      <c r="M32" s="187"/>
      <c r="N32" s="40"/>
      <c r="O32" s="40"/>
      <c r="P32" s="7"/>
      <c r="Q32" s="7"/>
      <c r="R32" s="7"/>
      <c r="S32" s="7"/>
      <c r="T32"/>
      <c r="U32"/>
      <c r="V32" s="7"/>
      <c r="W32" s="7"/>
      <c r="X32" s="7"/>
    </row>
    <row r="33" spans="1:24" s="2" customFormat="1" ht="18.95" hidden="1" customHeight="1" x14ac:dyDescent="0.25">
      <c r="A33" s="19"/>
      <c r="B33" s="38">
        <v>726129</v>
      </c>
      <c r="C33" s="180"/>
      <c r="D33" s="40">
        <v>1761</v>
      </c>
      <c r="E33" s="94"/>
      <c r="F33" s="35">
        <v>611</v>
      </c>
      <c r="G33" s="35"/>
      <c r="H33" s="35" t="s">
        <v>2350</v>
      </c>
      <c r="I33" s="198"/>
      <c r="J33" s="186"/>
      <c r="K33" s="186"/>
      <c r="L33" s="195">
        <f>+K31-L31</f>
        <v>20581.375475962224</v>
      </c>
      <c r="M33" s="187"/>
      <c r="N33" s="40"/>
      <c r="O33" s="40"/>
      <c r="P33" s="7"/>
      <c r="Q33" s="7"/>
      <c r="R33" s="7"/>
      <c r="S33" s="7"/>
      <c r="T33"/>
      <c r="U33"/>
      <c r="V33" s="7"/>
      <c r="W33" s="7"/>
      <c r="X33" s="7"/>
    </row>
    <row r="34" spans="1:24" s="2" customFormat="1" ht="18.95" hidden="1" customHeight="1" x14ac:dyDescent="0.25">
      <c r="A34" s="19"/>
      <c r="B34" s="38">
        <v>726129</v>
      </c>
      <c r="C34" s="180"/>
      <c r="D34" s="40">
        <v>1761</v>
      </c>
      <c r="E34" s="94"/>
      <c r="F34" s="35">
        <v>611</v>
      </c>
      <c r="G34" s="35"/>
      <c r="H34" s="35" t="s">
        <v>2350</v>
      </c>
      <c r="I34" s="198"/>
      <c r="J34" s="186"/>
      <c r="K34" s="186"/>
      <c r="L34" s="195">
        <f>+K32-L32</f>
        <v>1040728.9729119977</v>
      </c>
      <c r="M34" s="187"/>
      <c r="N34" s="40"/>
      <c r="O34" s="40"/>
      <c r="P34" s="7"/>
      <c r="Q34" s="7"/>
      <c r="R34" s="7"/>
      <c r="S34" s="7"/>
      <c r="T34"/>
      <c r="U34"/>
      <c r="V34" s="7"/>
      <c r="W34" s="7"/>
      <c r="X34" s="7"/>
    </row>
    <row r="35" spans="1:24" s="2" customFormat="1" ht="18.95" hidden="1" customHeight="1" x14ac:dyDescent="0.25">
      <c r="A35" s="19"/>
      <c r="B35" s="38">
        <v>726129</v>
      </c>
      <c r="C35" s="180"/>
      <c r="D35" s="40">
        <v>2812</v>
      </c>
      <c r="E35" s="94"/>
      <c r="F35" s="35">
        <v>611</v>
      </c>
      <c r="G35" s="35"/>
      <c r="H35" s="35" t="s">
        <v>2350</v>
      </c>
      <c r="I35" s="198"/>
      <c r="J35" s="186"/>
      <c r="K35" s="186"/>
      <c r="L35" s="195">
        <f>-L34-L33-L32-L31</f>
        <v>-1340848.3483879599</v>
      </c>
      <c r="M35" s="187"/>
      <c r="N35" s="40"/>
      <c r="O35" s="40"/>
      <c r="P35" s="7"/>
      <c r="Q35" s="7"/>
      <c r="R35" s="7"/>
      <c r="S35" s="7"/>
      <c r="T35"/>
      <c r="U35"/>
      <c r="V35" s="7"/>
      <c r="W35" s="7"/>
      <c r="X35" s="7"/>
    </row>
    <row r="36" spans="1:24" s="2" customFormat="1" ht="18.95" customHeight="1" x14ac:dyDescent="0.25">
      <c r="A36" s="13">
        <v>134</v>
      </c>
      <c r="B36" s="39">
        <v>726134</v>
      </c>
      <c r="C36" s="16" t="s">
        <v>62</v>
      </c>
      <c r="D36" s="41">
        <v>2812</v>
      </c>
      <c r="E36" s="13" t="s">
        <v>709</v>
      </c>
      <c r="F36" s="35">
        <v>611</v>
      </c>
      <c r="G36" s="35">
        <v>610</v>
      </c>
      <c r="H36" s="35" t="s">
        <v>2378</v>
      </c>
      <c r="I36" s="198" t="s">
        <v>2475</v>
      </c>
      <c r="J36" s="183"/>
      <c r="K36" s="188"/>
      <c r="L36" s="221">
        <f>-M36</f>
        <v>44027.29</v>
      </c>
      <c r="M36" s="185">
        <v>-44027.29</v>
      </c>
      <c r="N36" s="174">
        <v>134</v>
      </c>
      <c r="O36" s="174"/>
      <c r="P36" s="7" t="s">
        <v>25</v>
      </c>
      <c r="Q36" s="7" t="s">
        <v>26</v>
      </c>
      <c r="R36" s="7" t="s">
        <v>23</v>
      </c>
      <c r="S36" s="7">
        <v>23501</v>
      </c>
      <c r="T36" t="str">
        <f>VLOOKUP(S36,'Acct Unit'!D:E,2,FALSE)</f>
        <v>Dept of Surgery -TB</v>
      </c>
      <c r="U36">
        <f>VLOOKUP(S36,'Acct Unit'!D:F,3,FALSE)</f>
        <v>10</v>
      </c>
      <c r="V36" s="7" t="s">
        <v>23</v>
      </c>
      <c r="W36" s="7" t="s">
        <v>9</v>
      </c>
      <c r="X36" s="7" t="s">
        <v>63</v>
      </c>
    </row>
    <row r="37" spans="1:24" s="2" customFormat="1" ht="18.95" hidden="1" customHeight="1" x14ac:dyDescent="0.25">
      <c r="A37" s="13"/>
      <c r="B37" s="39"/>
      <c r="C37" s="16"/>
      <c r="D37" s="41" t="s">
        <v>2653</v>
      </c>
      <c r="E37" s="13"/>
      <c r="F37" s="35">
        <v>611</v>
      </c>
      <c r="G37" s="35"/>
      <c r="H37" s="35"/>
      <c r="I37" s="198"/>
      <c r="J37" s="183"/>
      <c r="K37" s="190"/>
      <c r="L37" s="221">
        <f>-L36</f>
        <v>-44027.29</v>
      </c>
      <c r="M37" s="185"/>
      <c r="N37" s="174"/>
      <c r="O37" s="174"/>
      <c r="P37" s="7"/>
      <c r="Q37" s="7"/>
      <c r="R37" s="7"/>
      <c r="S37" s="7"/>
      <c r="T37"/>
      <c r="U37"/>
      <c r="V37" s="7"/>
      <c r="W37" s="7"/>
      <c r="X37" s="7"/>
    </row>
    <row r="38" spans="1:24" s="2" customFormat="1" ht="18.95" customHeight="1" x14ac:dyDescent="0.25">
      <c r="A38" s="19">
        <v>134</v>
      </c>
      <c r="B38" s="39">
        <v>726134</v>
      </c>
      <c r="C38" s="180"/>
      <c r="D38" s="40">
        <v>1760</v>
      </c>
      <c r="E38" s="94" t="s">
        <v>2428</v>
      </c>
      <c r="F38" s="35">
        <v>611</v>
      </c>
      <c r="G38" s="35">
        <v>610</v>
      </c>
      <c r="H38" s="35" t="s">
        <v>2378</v>
      </c>
      <c r="I38" s="198" t="s">
        <v>2475</v>
      </c>
      <c r="J38" s="186">
        <v>8520</v>
      </c>
      <c r="K38" s="195">
        <v>94244.283195270924</v>
      </c>
      <c r="L38" s="195">
        <f>+J38</f>
        <v>8520</v>
      </c>
      <c r="M38" s="187"/>
      <c r="N38" s="40"/>
      <c r="O38" s="40"/>
      <c r="P38" s="7"/>
      <c r="Q38" s="7"/>
      <c r="R38" s="7"/>
      <c r="S38" s="7"/>
      <c r="T38"/>
      <c r="U38"/>
      <c r="V38" s="7"/>
      <c r="W38" s="7"/>
      <c r="X38" s="7"/>
    </row>
    <row r="39" spans="1:24" s="2" customFormat="1" ht="18.95" hidden="1" customHeight="1" x14ac:dyDescent="0.25">
      <c r="A39" s="19"/>
      <c r="B39" s="39">
        <v>726134</v>
      </c>
      <c r="C39" s="180"/>
      <c r="D39" s="40">
        <v>1761</v>
      </c>
      <c r="E39" s="94"/>
      <c r="F39" s="35">
        <v>611</v>
      </c>
      <c r="G39" s="35">
        <v>610</v>
      </c>
      <c r="H39" s="35" t="s">
        <v>2378</v>
      </c>
      <c r="I39" s="198"/>
      <c r="J39" s="186"/>
      <c r="K39" s="195"/>
      <c r="L39" s="195">
        <f>+K38-L38</f>
        <v>85724.283195270924</v>
      </c>
      <c r="M39" s="187"/>
      <c r="N39" s="40"/>
      <c r="O39" s="40"/>
      <c r="P39" s="7"/>
      <c r="Q39" s="7"/>
      <c r="R39" s="7"/>
      <c r="S39" s="7"/>
      <c r="T39"/>
      <c r="U39"/>
      <c r="V39" s="7"/>
      <c r="W39" s="7"/>
      <c r="X39" s="7"/>
    </row>
    <row r="40" spans="1:24" s="2" customFormat="1" ht="18.95" hidden="1" customHeight="1" x14ac:dyDescent="0.25">
      <c r="A40" s="19"/>
      <c r="B40" s="39">
        <v>726134</v>
      </c>
      <c r="C40" s="180"/>
      <c r="D40" s="40">
        <v>2812</v>
      </c>
      <c r="E40" s="94"/>
      <c r="F40" s="35">
        <v>611</v>
      </c>
      <c r="G40" s="35">
        <v>610</v>
      </c>
      <c r="H40" s="35" t="s">
        <v>2378</v>
      </c>
      <c r="I40" s="198"/>
      <c r="J40" s="186"/>
      <c r="K40" s="195"/>
      <c r="L40" s="195">
        <f>-L39-L38</f>
        <v>-94244.283195270924</v>
      </c>
      <c r="M40" s="187"/>
      <c r="N40" s="40"/>
      <c r="O40" s="40"/>
      <c r="P40" s="7"/>
      <c r="Q40" s="7"/>
      <c r="R40" s="7"/>
      <c r="S40" s="7"/>
      <c r="T40"/>
      <c r="U40"/>
      <c r="V40" s="7"/>
      <c r="W40" s="7"/>
      <c r="X40" s="7"/>
    </row>
    <row r="41" spans="1:24" s="2" customFormat="1" ht="18.95" customHeight="1" x14ac:dyDescent="0.25">
      <c r="A41" s="13">
        <v>184</v>
      </c>
      <c r="B41" s="38">
        <v>726184</v>
      </c>
      <c r="C41" s="16" t="s">
        <v>107</v>
      </c>
      <c r="D41" s="41">
        <v>2812</v>
      </c>
      <c r="E41" s="13" t="s">
        <v>721</v>
      </c>
      <c r="F41" s="35">
        <v>611</v>
      </c>
      <c r="G41" s="35">
        <v>610</v>
      </c>
      <c r="H41" s="35" t="s">
        <v>2371</v>
      </c>
      <c r="I41" s="198" t="s">
        <v>2475</v>
      </c>
      <c r="J41" s="183"/>
      <c r="K41" s="188"/>
      <c r="L41" s="221">
        <f>-M41</f>
        <v>852299</v>
      </c>
      <c r="M41" s="185">
        <v>-852299</v>
      </c>
      <c r="N41" s="174">
        <v>184</v>
      </c>
      <c r="O41" s="174"/>
      <c r="P41" s="7" t="s">
        <v>11</v>
      </c>
      <c r="Q41" s="7" t="s">
        <v>12</v>
      </c>
      <c r="R41" s="7" t="s">
        <v>8</v>
      </c>
      <c r="S41" s="7">
        <v>21714</v>
      </c>
      <c r="T41" t="str">
        <f>VLOOKUP(S41,'Acct Unit'!D:E,2,FALSE)</f>
        <v>Medicine Administration -TB</v>
      </c>
      <c r="U41">
        <f>VLOOKUP(S41,'Acct Unit'!D:F,3,FALSE)</f>
        <v>10</v>
      </c>
      <c r="V41" s="7" t="s">
        <v>8</v>
      </c>
      <c r="W41" s="7" t="s">
        <v>9</v>
      </c>
      <c r="X41" s="7" t="s">
        <v>108</v>
      </c>
    </row>
    <row r="42" spans="1:24" s="2" customFormat="1" ht="18.95" hidden="1" customHeight="1" x14ac:dyDescent="0.25">
      <c r="A42" s="13"/>
      <c r="B42" s="38"/>
      <c r="C42" s="16"/>
      <c r="D42" s="41" t="s">
        <v>2653</v>
      </c>
      <c r="E42" s="13"/>
      <c r="F42" s="35">
        <v>611</v>
      </c>
      <c r="G42" s="35"/>
      <c r="H42" s="35"/>
      <c r="I42" s="198"/>
      <c r="J42" s="183"/>
      <c r="K42" s="188"/>
      <c r="L42" s="221">
        <f>-L41</f>
        <v>-852299</v>
      </c>
      <c r="M42" s="185"/>
      <c r="N42" s="174"/>
      <c r="O42" s="174"/>
      <c r="P42" s="7"/>
      <c r="Q42" s="7"/>
      <c r="R42" s="7"/>
      <c r="S42" s="7"/>
      <c r="T42"/>
      <c r="U42"/>
      <c r="V42" s="7"/>
      <c r="W42" s="7"/>
      <c r="X42" s="7"/>
    </row>
    <row r="43" spans="1:24" s="2" customFormat="1" ht="18.95" customHeight="1" x14ac:dyDescent="0.25">
      <c r="A43" s="19">
        <v>184</v>
      </c>
      <c r="B43" s="38">
        <v>726184</v>
      </c>
      <c r="C43" s="180"/>
      <c r="D43" s="40">
        <v>1760</v>
      </c>
      <c r="E43" s="94" t="s">
        <v>2491</v>
      </c>
      <c r="F43" s="35">
        <v>611</v>
      </c>
      <c r="G43" s="35">
        <v>610</v>
      </c>
      <c r="H43" s="35" t="s">
        <v>2371</v>
      </c>
      <c r="I43" s="198" t="s">
        <v>2475</v>
      </c>
      <c r="J43" s="186">
        <v>525240</v>
      </c>
      <c r="K43" s="186">
        <v>4034841.9357769098</v>
      </c>
      <c r="L43" s="195">
        <f>+J43</f>
        <v>525240</v>
      </c>
      <c r="M43" s="187"/>
      <c r="N43" s="40"/>
      <c r="O43" s="40"/>
      <c r="P43" s="7"/>
      <c r="Q43" s="7"/>
      <c r="R43" s="7"/>
      <c r="S43" s="7"/>
      <c r="T43"/>
      <c r="U43"/>
      <c r="V43" s="7"/>
      <c r="W43" s="7"/>
      <c r="X43" s="7"/>
    </row>
    <row r="44" spans="1:24" s="2" customFormat="1" ht="18.95" hidden="1" customHeight="1" x14ac:dyDescent="0.25">
      <c r="A44" s="19"/>
      <c r="B44" s="38">
        <v>726184</v>
      </c>
      <c r="C44" s="180"/>
      <c r="D44" s="40">
        <v>1761</v>
      </c>
      <c r="E44" s="94"/>
      <c r="F44" s="35">
        <v>611</v>
      </c>
      <c r="G44" s="35"/>
      <c r="H44" s="35" t="s">
        <v>2371</v>
      </c>
      <c r="I44" s="198"/>
      <c r="J44" s="186"/>
      <c r="K44" s="186"/>
      <c r="L44" s="195">
        <f>+K43-L43</f>
        <v>3509601.9357769098</v>
      </c>
      <c r="M44" s="187"/>
      <c r="N44" s="40"/>
      <c r="O44" s="40"/>
      <c r="P44" s="7"/>
      <c r="Q44" s="7"/>
      <c r="R44" s="7"/>
      <c r="S44" s="7"/>
      <c r="T44"/>
      <c r="U44"/>
      <c r="V44" s="7"/>
      <c r="W44" s="7"/>
      <c r="X44" s="7"/>
    </row>
    <row r="45" spans="1:24" s="2" customFormat="1" ht="18.95" hidden="1" customHeight="1" x14ac:dyDescent="0.25">
      <c r="A45" s="19"/>
      <c r="B45" s="38">
        <v>726184</v>
      </c>
      <c r="C45" s="180"/>
      <c r="D45" s="40">
        <v>2812</v>
      </c>
      <c r="E45" s="94"/>
      <c r="F45" s="35">
        <v>611</v>
      </c>
      <c r="G45" s="35"/>
      <c r="H45" s="35" t="s">
        <v>2371</v>
      </c>
      <c r="I45" s="198"/>
      <c r="J45" s="186"/>
      <c r="K45" s="186"/>
      <c r="L45" s="195">
        <f>-L44-L43</f>
        <v>-4034841.9357769098</v>
      </c>
      <c r="M45" s="187"/>
      <c r="N45" s="40"/>
      <c r="O45" s="40"/>
      <c r="P45" s="7"/>
      <c r="Q45" s="7"/>
      <c r="R45" s="7"/>
      <c r="S45" s="7"/>
      <c r="T45"/>
      <c r="U45"/>
      <c r="V45" s="7"/>
      <c r="W45" s="7"/>
      <c r="X45" s="7"/>
    </row>
    <row r="46" spans="1:24" s="2" customFormat="1" ht="18.95" customHeight="1" x14ac:dyDescent="0.25">
      <c r="A46" s="13">
        <v>196</v>
      </c>
      <c r="B46" s="39">
        <v>726196</v>
      </c>
      <c r="C46" s="16" t="s">
        <v>118</v>
      </c>
      <c r="D46" s="41">
        <v>2812</v>
      </c>
      <c r="E46" s="13" t="s">
        <v>726</v>
      </c>
      <c r="F46" s="35">
        <v>611</v>
      </c>
      <c r="G46" s="35">
        <v>610</v>
      </c>
      <c r="H46" s="35" t="s">
        <v>2387</v>
      </c>
      <c r="I46" s="198" t="s">
        <v>2475</v>
      </c>
      <c r="J46" s="183"/>
      <c r="K46" s="188"/>
      <c r="L46" s="221">
        <f>-M46</f>
        <v>61973.32</v>
      </c>
      <c r="M46" s="185">
        <v>-61973.32</v>
      </c>
      <c r="N46" s="174">
        <v>196</v>
      </c>
      <c r="O46" s="174"/>
      <c r="P46" s="7" t="s">
        <v>120</v>
      </c>
      <c r="Q46" s="7" t="s">
        <v>121</v>
      </c>
      <c r="R46" s="7" t="s">
        <v>8</v>
      </c>
      <c r="S46" s="7">
        <v>30000</v>
      </c>
      <c r="T46" t="str">
        <f>VLOOKUP(S46,'Acct Unit'!D:E,2,FALSE)</f>
        <v>Nursing Administration -TB</v>
      </c>
      <c r="U46">
        <f>VLOOKUP(S46,'Acct Unit'!D:F,3,FALSE)</f>
        <v>10</v>
      </c>
      <c r="V46" s="7" t="s">
        <v>8</v>
      </c>
      <c r="W46" s="7" t="s">
        <v>9</v>
      </c>
      <c r="X46" s="7" t="s">
        <v>119</v>
      </c>
    </row>
    <row r="47" spans="1:24" s="2" customFormat="1" ht="18.95" hidden="1" customHeight="1" x14ac:dyDescent="0.25">
      <c r="A47" s="13"/>
      <c r="B47" s="39"/>
      <c r="C47" s="16"/>
      <c r="D47" s="40" t="s">
        <v>2653</v>
      </c>
      <c r="E47" s="13"/>
      <c r="F47" s="35">
        <v>611</v>
      </c>
      <c r="G47" s="35"/>
      <c r="H47" s="35"/>
      <c r="I47" s="198"/>
      <c r="J47" s="183"/>
      <c r="K47" s="188"/>
      <c r="L47" s="221">
        <f>-L46</f>
        <v>-61973.32</v>
      </c>
      <c r="M47" s="185"/>
      <c r="N47" s="174"/>
      <c r="O47" s="174"/>
      <c r="P47" s="7"/>
      <c r="Q47" s="7"/>
      <c r="R47" s="7"/>
      <c r="S47" s="7"/>
      <c r="T47"/>
      <c r="U47"/>
      <c r="V47" s="7"/>
      <c r="W47" s="7"/>
      <c r="X47" s="7"/>
    </row>
    <row r="48" spans="1:24" s="2" customFormat="1" ht="18.95" customHeight="1" x14ac:dyDescent="0.25">
      <c r="A48" s="19">
        <v>196</v>
      </c>
      <c r="B48" s="39">
        <v>726196</v>
      </c>
      <c r="C48" s="180"/>
      <c r="D48" s="40">
        <v>1760</v>
      </c>
      <c r="E48" s="94" t="s">
        <v>2419</v>
      </c>
      <c r="F48" s="35">
        <v>611</v>
      </c>
      <c r="G48" s="35">
        <v>610</v>
      </c>
      <c r="H48" s="35" t="s">
        <v>2387</v>
      </c>
      <c r="I48" s="198" t="s">
        <v>2475</v>
      </c>
      <c r="J48" s="186">
        <v>20000</v>
      </c>
      <c r="K48" s="186">
        <v>238745.46405053785</v>
      </c>
      <c r="L48" s="195">
        <f>+J48</f>
        <v>20000</v>
      </c>
      <c r="M48" s="187"/>
      <c r="N48" s="40"/>
      <c r="O48" s="40"/>
      <c r="P48" s="7"/>
      <c r="Q48" s="7"/>
      <c r="R48" s="7"/>
      <c r="S48" s="7"/>
      <c r="T48"/>
      <c r="U48"/>
      <c r="V48" s="7"/>
      <c r="W48" s="7"/>
      <c r="X48" s="7"/>
    </row>
    <row r="49" spans="1:24" s="2" customFormat="1" ht="18.95" customHeight="1" x14ac:dyDescent="0.25">
      <c r="A49" s="19">
        <v>196</v>
      </c>
      <c r="B49" s="39">
        <v>726196</v>
      </c>
      <c r="C49" s="180"/>
      <c r="D49" s="40">
        <v>1760</v>
      </c>
      <c r="E49" s="94" t="s">
        <v>2420</v>
      </c>
      <c r="F49" s="35">
        <v>611</v>
      </c>
      <c r="G49" s="35">
        <v>610</v>
      </c>
      <c r="H49" s="35" t="s">
        <v>2387</v>
      </c>
      <c r="I49" s="198" t="s">
        <v>2475</v>
      </c>
      <c r="J49" s="186">
        <v>20000</v>
      </c>
      <c r="K49" s="186">
        <v>237491.81779364278</v>
      </c>
      <c r="L49" s="195">
        <f>+J49</f>
        <v>20000</v>
      </c>
      <c r="M49" s="187"/>
      <c r="N49" s="40"/>
      <c r="O49" s="40"/>
      <c r="P49" s="7"/>
      <c r="Q49" s="7"/>
      <c r="R49" s="7"/>
      <c r="S49" s="7"/>
      <c r="T49"/>
      <c r="U49"/>
      <c r="V49" s="7"/>
      <c r="W49" s="7"/>
      <c r="X49" s="7"/>
    </row>
    <row r="50" spans="1:24" s="2" customFormat="1" ht="18.95" customHeight="1" x14ac:dyDescent="0.25">
      <c r="A50" s="19">
        <v>196</v>
      </c>
      <c r="B50" s="39">
        <v>726196</v>
      </c>
      <c r="C50" s="180"/>
      <c r="D50" s="40">
        <v>1760</v>
      </c>
      <c r="E50" s="94" t="s">
        <v>2426</v>
      </c>
      <c r="F50" s="35">
        <v>611</v>
      </c>
      <c r="G50" s="35">
        <v>610</v>
      </c>
      <c r="H50" s="35" t="s">
        <v>2387</v>
      </c>
      <c r="I50" s="198" t="s">
        <v>2475</v>
      </c>
      <c r="J50" s="186">
        <v>10000</v>
      </c>
      <c r="K50" s="186">
        <v>89224.866487199382</v>
      </c>
      <c r="L50" s="195">
        <f>+J50</f>
        <v>10000</v>
      </c>
      <c r="M50" s="187"/>
      <c r="N50" s="40"/>
      <c r="O50" s="40"/>
      <c r="P50" s="7"/>
      <c r="Q50" s="7"/>
      <c r="R50" s="7"/>
      <c r="S50" s="7"/>
      <c r="T50"/>
      <c r="U50"/>
      <c r="V50" s="7"/>
      <c r="W50" s="7"/>
      <c r="X50" s="7"/>
    </row>
    <row r="51" spans="1:24" s="2" customFormat="1" ht="18.95" hidden="1" customHeight="1" x14ac:dyDescent="0.25">
      <c r="A51" s="19"/>
      <c r="B51" s="39">
        <v>726196</v>
      </c>
      <c r="C51" s="180"/>
      <c r="D51" s="40">
        <v>1761</v>
      </c>
      <c r="E51" s="94"/>
      <c r="F51" s="35">
        <v>611</v>
      </c>
      <c r="G51" s="35"/>
      <c r="H51" s="35" t="s">
        <v>2387</v>
      </c>
      <c r="I51" s="198"/>
      <c r="J51" s="186"/>
      <c r="K51" s="186"/>
      <c r="L51" s="195">
        <f>+K48-L48</f>
        <v>218745.46405053785</v>
      </c>
      <c r="M51" s="187"/>
      <c r="N51" s="40"/>
      <c r="O51" s="40"/>
      <c r="P51" s="7"/>
      <c r="Q51" s="7"/>
      <c r="R51" s="7"/>
      <c r="S51" s="7"/>
      <c r="T51"/>
      <c r="U51"/>
      <c r="V51" s="7"/>
      <c r="W51" s="7"/>
      <c r="X51" s="7"/>
    </row>
    <row r="52" spans="1:24" s="2" customFormat="1" ht="18.95" hidden="1" customHeight="1" x14ac:dyDescent="0.25">
      <c r="A52" s="19"/>
      <c r="B52" s="39">
        <v>726196</v>
      </c>
      <c r="C52" s="180"/>
      <c r="D52" s="40">
        <v>1761</v>
      </c>
      <c r="E52" s="94"/>
      <c r="F52" s="35">
        <v>611</v>
      </c>
      <c r="G52" s="35"/>
      <c r="H52" s="35" t="s">
        <v>2387</v>
      </c>
      <c r="I52" s="198"/>
      <c r="J52" s="186"/>
      <c r="K52" s="186"/>
      <c r="L52" s="195">
        <f t="shared" ref="L52:L53" si="0">+K49-L49</f>
        <v>217491.81779364278</v>
      </c>
      <c r="M52" s="187"/>
      <c r="N52" s="40"/>
      <c r="O52" s="40"/>
      <c r="P52" s="7"/>
      <c r="Q52" s="7"/>
      <c r="R52" s="7"/>
      <c r="S52" s="7"/>
      <c r="T52"/>
      <c r="U52"/>
      <c r="V52" s="7"/>
      <c r="W52" s="7"/>
      <c r="X52" s="7"/>
    </row>
    <row r="53" spans="1:24" s="2" customFormat="1" ht="18.95" hidden="1" customHeight="1" x14ac:dyDescent="0.25">
      <c r="A53" s="19"/>
      <c r="B53" s="39">
        <v>726196</v>
      </c>
      <c r="C53" s="180"/>
      <c r="D53" s="40">
        <v>1761</v>
      </c>
      <c r="E53" s="94"/>
      <c r="F53" s="35">
        <v>611</v>
      </c>
      <c r="G53" s="35"/>
      <c r="H53" s="35" t="s">
        <v>2387</v>
      </c>
      <c r="I53" s="198"/>
      <c r="J53" s="186"/>
      <c r="K53" s="186"/>
      <c r="L53" s="195">
        <f t="shared" si="0"/>
        <v>79224.866487199382</v>
      </c>
      <c r="M53" s="187"/>
      <c r="N53" s="40"/>
      <c r="O53" s="40"/>
      <c r="P53" s="7"/>
      <c r="Q53" s="7"/>
      <c r="R53" s="7"/>
      <c r="S53" s="7"/>
      <c r="T53"/>
      <c r="U53"/>
      <c r="V53" s="7"/>
      <c r="W53" s="7"/>
      <c r="X53" s="7"/>
    </row>
    <row r="54" spans="1:24" s="2" customFormat="1" ht="18.95" hidden="1" customHeight="1" x14ac:dyDescent="0.25">
      <c r="A54" s="19"/>
      <c r="B54" s="39">
        <v>726196</v>
      </c>
      <c r="C54" s="180"/>
      <c r="D54" s="40">
        <v>2812</v>
      </c>
      <c r="E54" s="94"/>
      <c r="F54" s="35">
        <v>611</v>
      </c>
      <c r="G54" s="35"/>
      <c r="H54" s="35" t="s">
        <v>2387</v>
      </c>
      <c r="I54" s="198"/>
      <c r="J54" s="186"/>
      <c r="K54" s="186"/>
      <c r="L54" s="195">
        <f>-L51-L50-L49-L48-L52-L53</f>
        <v>-565462.14833137998</v>
      </c>
      <c r="M54" s="187"/>
      <c r="N54" s="40"/>
      <c r="O54" s="40"/>
      <c r="P54" s="7"/>
      <c r="Q54" s="7"/>
      <c r="R54" s="7"/>
      <c r="S54" s="7"/>
      <c r="T54"/>
      <c r="U54"/>
      <c r="V54" s="7"/>
      <c r="W54" s="7"/>
      <c r="X54" s="7"/>
    </row>
    <row r="55" spans="1:24" s="2" customFormat="1" ht="18.95" customHeight="1" x14ac:dyDescent="0.25">
      <c r="A55" s="12">
        <v>202</v>
      </c>
      <c r="B55" s="38">
        <v>726202</v>
      </c>
      <c r="C55" s="16" t="s">
        <v>125</v>
      </c>
      <c r="D55" s="41">
        <v>2812</v>
      </c>
      <c r="E55" s="12" t="s">
        <v>727</v>
      </c>
      <c r="F55" s="35">
        <v>611</v>
      </c>
      <c r="G55" s="35">
        <v>610</v>
      </c>
      <c r="H55" s="35" t="s">
        <v>2382</v>
      </c>
      <c r="I55" s="198" t="s">
        <v>2475</v>
      </c>
      <c r="J55" s="183"/>
      <c r="K55" s="188"/>
      <c r="L55" s="221">
        <f>-M55</f>
        <v>48789.14</v>
      </c>
      <c r="M55" s="185">
        <v>-48789.14</v>
      </c>
      <c r="N55" s="174">
        <v>202</v>
      </c>
      <c r="O55" s="174"/>
      <c r="P55" s="7" t="s">
        <v>127</v>
      </c>
      <c r="Q55" s="7" t="s">
        <v>128</v>
      </c>
      <c r="R55" s="7" t="s">
        <v>8</v>
      </c>
      <c r="S55" s="7">
        <v>24001</v>
      </c>
      <c r="T55" t="str">
        <f>VLOOKUP(S55,'Acct Unit'!D:E,2,FALSE)</f>
        <v>Pediatric Administration -TB</v>
      </c>
      <c r="U55">
        <f>VLOOKUP(S55,'Acct Unit'!D:F,3,FALSE)</f>
        <v>10</v>
      </c>
      <c r="V55" s="7" t="s">
        <v>8</v>
      </c>
      <c r="W55" s="7" t="s">
        <v>9</v>
      </c>
      <c r="X55" s="7" t="s">
        <v>126</v>
      </c>
    </row>
    <row r="56" spans="1:24" s="2" customFormat="1" ht="18.95" hidden="1" customHeight="1" x14ac:dyDescent="0.25">
      <c r="A56" s="12"/>
      <c r="B56" s="38"/>
      <c r="C56" s="16"/>
      <c r="D56" s="41" t="s">
        <v>2653</v>
      </c>
      <c r="E56" s="12"/>
      <c r="F56" s="35">
        <v>611</v>
      </c>
      <c r="G56" s="35"/>
      <c r="H56" s="35"/>
      <c r="I56" s="198"/>
      <c r="J56" s="183"/>
      <c r="K56" s="188"/>
      <c r="L56" s="221">
        <f>-L55</f>
        <v>-48789.14</v>
      </c>
      <c r="M56" s="185"/>
      <c r="N56" s="174"/>
      <c r="O56" s="174"/>
      <c r="P56" s="7"/>
      <c r="Q56" s="7"/>
      <c r="R56" s="7"/>
      <c r="S56" s="7"/>
      <c r="T56"/>
      <c r="U56"/>
      <c r="V56" s="7"/>
      <c r="W56" s="7"/>
      <c r="X56" s="7"/>
    </row>
    <row r="57" spans="1:24" s="2" customFormat="1" ht="18.95" customHeight="1" x14ac:dyDescent="0.25">
      <c r="A57" s="19">
        <v>202</v>
      </c>
      <c r="B57" s="38">
        <v>726202</v>
      </c>
      <c r="C57" s="180"/>
      <c r="D57" s="40">
        <v>1760</v>
      </c>
      <c r="E57" s="94" t="s">
        <v>2492</v>
      </c>
      <c r="F57" s="35">
        <v>611</v>
      </c>
      <c r="G57" s="35">
        <v>610</v>
      </c>
      <c r="H57" s="35" t="s">
        <v>2382</v>
      </c>
      <c r="I57" s="198" t="s">
        <v>2475</v>
      </c>
      <c r="J57" s="186">
        <v>524221</v>
      </c>
      <c r="K57" s="186">
        <v>1495315.2057035333</v>
      </c>
      <c r="L57" s="195">
        <f>+J57</f>
        <v>524221</v>
      </c>
      <c r="M57" s="187"/>
      <c r="N57" s="40"/>
      <c r="O57" s="40"/>
      <c r="P57" s="7"/>
      <c r="Q57" s="7"/>
      <c r="R57" s="7"/>
      <c r="S57" s="7"/>
      <c r="T57"/>
      <c r="U57"/>
      <c r="V57" s="7"/>
      <c r="W57" s="7"/>
      <c r="X57" s="7"/>
    </row>
    <row r="58" spans="1:24" s="2" customFormat="1" ht="18.95" hidden="1" customHeight="1" x14ac:dyDescent="0.25">
      <c r="A58" s="19"/>
      <c r="B58" s="38">
        <v>726202</v>
      </c>
      <c r="C58" s="180"/>
      <c r="D58" s="40">
        <v>1761</v>
      </c>
      <c r="E58" s="94"/>
      <c r="F58" s="35">
        <v>611</v>
      </c>
      <c r="G58" s="35"/>
      <c r="H58" s="35" t="s">
        <v>2382</v>
      </c>
      <c r="I58" s="198"/>
      <c r="J58" s="186"/>
      <c r="K58" s="186"/>
      <c r="L58" s="195">
        <f>+K57-L57</f>
        <v>971094.20570353325</v>
      </c>
      <c r="M58" s="187"/>
      <c r="N58" s="40"/>
      <c r="O58" s="40"/>
      <c r="P58" s="7"/>
      <c r="Q58" s="7"/>
      <c r="R58" s="7"/>
      <c r="S58" s="7"/>
      <c r="T58"/>
      <c r="U58"/>
      <c r="V58" s="7"/>
      <c r="W58" s="7"/>
      <c r="X58" s="7"/>
    </row>
    <row r="59" spans="1:24" s="2" customFormat="1" ht="18.95" hidden="1" customHeight="1" x14ac:dyDescent="0.25">
      <c r="A59" s="19"/>
      <c r="B59" s="38">
        <v>726202</v>
      </c>
      <c r="C59" s="180"/>
      <c r="D59" s="40">
        <v>2812</v>
      </c>
      <c r="E59" s="94"/>
      <c r="F59" s="35">
        <v>611</v>
      </c>
      <c r="G59" s="35"/>
      <c r="H59" s="35" t="s">
        <v>2382</v>
      </c>
      <c r="I59" s="198"/>
      <c r="J59" s="186"/>
      <c r="K59" s="186"/>
      <c r="L59" s="195">
        <f>-L58-L57</f>
        <v>-1495315.2057035333</v>
      </c>
      <c r="M59" s="187"/>
      <c r="N59" s="40"/>
      <c r="O59" s="40"/>
      <c r="P59" s="7"/>
      <c r="Q59" s="7"/>
      <c r="R59" s="7"/>
      <c r="S59" s="7"/>
      <c r="T59"/>
      <c r="U59"/>
      <c r="V59" s="7"/>
      <c r="W59" s="7"/>
      <c r="X59" s="7"/>
    </row>
    <row r="60" spans="1:24" s="2" customFormat="1" ht="18.95" customHeight="1" x14ac:dyDescent="0.25">
      <c r="A60" s="12">
        <v>231</v>
      </c>
      <c r="B60" s="38">
        <v>726231</v>
      </c>
      <c r="C60" s="16" t="s">
        <v>152</v>
      </c>
      <c r="D60" s="41">
        <v>2812</v>
      </c>
      <c r="E60" s="12" t="s">
        <v>733</v>
      </c>
      <c r="F60" s="35">
        <v>611</v>
      </c>
      <c r="G60" s="35">
        <v>610</v>
      </c>
      <c r="H60" s="35" t="s">
        <v>2350</v>
      </c>
      <c r="I60" s="198" t="s">
        <v>2475</v>
      </c>
      <c r="J60" s="183"/>
      <c r="K60" s="188"/>
      <c r="L60" s="221">
        <f>-M60</f>
        <v>2873.2</v>
      </c>
      <c r="M60" s="185">
        <v>-2873.2</v>
      </c>
      <c r="N60" s="174">
        <v>231</v>
      </c>
      <c r="O60" s="174"/>
      <c r="P60" s="7" t="s">
        <v>48</v>
      </c>
      <c r="Q60" s="7" t="s">
        <v>49</v>
      </c>
      <c r="R60" s="7" t="s">
        <v>8</v>
      </c>
      <c r="S60" s="7">
        <v>15900</v>
      </c>
      <c r="T60" t="str">
        <f>VLOOKUP(S60,'Acct Unit'!D:E,2,FALSE)</f>
        <v>Admin Educ Center -TB</v>
      </c>
      <c r="U60">
        <f>VLOOKUP(S60,'Acct Unit'!D:F,3,FALSE)</f>
        <v>10</v>
      </c>
      <c r="V60" s="7" t="s">
        <v>8</v>
      </c>
      <c r="W60" s="7" t="s">
        <v>9</v>
      </c>
      <c r="X60" s="7" t="s">
        <v>153</v>
      </c>
    </row>
    <row r="61" spans="1:24" s="2" customFormat="1" ht="18.95" hidden="1" customHeight="1" x14ac:dyDescent="0.25">
      <c r="A61" s="12"/>
      <c r="B61" s="38"/>
      <c r="C61" s="16"/>
      <c r="D61" s="41" t="s">
        <v>2653</v>
      </c>
      <c r="E61" s="12"/>
      <c r="F61" s="35">
        <v>611</v>
      </c>
      <c r="G61" s="35"/>
      <c r="H61" s="35"/>
      <c r="I61" s="198"/>
      <c r="J61" s="183"/>
      <c r="K61" s="188"/>
      <c r="L61" s="221">
        <f>-L60</f>
        <v>-2873.2</v>
      </c>
      <c r="M61" s="185"/>
      <c r="N61" s="174"/>
      <c r="O61" s="174"/>
      <c r="P61" s="7"/>
      <c r="Q61" s="7"/>
      <c r="R61" s="7"/>
      <c r="S61" s="7"/>
      <c r="T61"/>
      <c r="U61"/>
      <c r="V61" s="7"/>
      <c r="W61" s="7"/>
      <c r="X61" s="7"/>
    </row>
    <row r="62" spans="1:24" s="2" customFormat="1" ht="18.95" customHeight="1" x14ac:dyDescent="0.25">
      <c r="A62" s="19">
        <v>231</v>
      </c>
      <c r="B62" s="38">
        <v>726231</v>
      </c>
      <c r="C62" s="180"/>
      <c r="D62" s="40">
        <v>1760</v>
      </c>
      <c r="E62" s="94" t="s">
        <v>2498</v>
      </c>
      <c r="F62" s="35">
        <v>611</v>
      </c>
      <c r="G62" s="35">
        <v>610</v>
      </c>
      <c r="H62" s="35" t="s">
        <v>2350</v>
      </c>
      <c r="I62" s="198" t="s">
        <v>2475</v>
      </c>
      <c r="J62" s="186">
        <v>2684</v>
      </c>
      <c r="K62" s="186">
        <v>5019.4667080715753</v>
      </c>
      <c r="L62" s="195">
        <f>+J62</f>
        <v>2684</v>
      </c>
      <c r="M62" s="187"/>
      <c r="N62" s="40"/>
      <c r="O62" s="40"/>
      <c r="P62" s="7"/>
      <c r="Q62" s="7"/>
      <c r="R62" s="7"/>
      <c r="S62" s="7"/>
      <c r="T62"/>
      <c r="U62"/>
      <c r="V62" s="7"/>
      <c r="W62" s="7"/>
      <c r="X62" s="7"/>
    </row>
    <row r="63" spans="1:24" s="2" customFormat="1" ht="18.95" hidden="1" customHeight="1" x14ac:dyDescent="0.25">
      <c r="A63" s="19"/>
      <c r="B63" s="38">
        <v>726231</v>
      </c>
      <c r="C63" s="180"/>
      <c r="D63" s="40">
        <v>1761</v>
      </c>
      <c r="E63" s="94"/>
      <c r="F63" s="35">
        <v>611</v>
      </c>
      <c r="G63" s="35"/>
      <c r="H63" s="35" t="s">
        <v>2350</v>
      </c>
      <c r="I63" s="198"/>
      <c r="J63" s="186"/>
      <c r="K63" s="186"/>
      <c r="L63" s="195">
        <f>+K62-L62</f>
        <v>2335.4667080715753</v>
      </c>
      <c r="M63" s="187"/>
      <c r="N63" s="40"/>
      <c r="O63" s="40"/>
      <c r="P63" s="7"/>
      <c r="Q63" s="7"/>
      <c r="R63" s="7"/>
      <c r="S63" s="7"/>
      <c r="T63"/>
      <c r="U63"/>
      <c r="V63" s="7"/>
      <c r="W63" s="7"/>
      <c r="X63" s="7"/>
    </row>
    <row r="64" spans="1:24" s="2" customFormat="1" ht="18.95" hidden="1" customHeight="1" x14ac:dyDescent="0.25">
      <c r="A64" s="19"/>
      <c r="B64" s="38">
        <v>726231</v>
      </c>
      <c r="C64" s="180"/>
      <c r="D64" s="40">
        <v>2812</v>
      </c>
      <c r="E64" s="94"/>
      <c r="F64" s="35">
        <v>611</v>
      </c>
      <c r="G64" s="35"/>
      <c r="H64" s="35" t="s">
        <v>2350</v>
      </c>
      <c r="I64" s="198"/>
      <c r="J64" s="186"/>
      <c r="K64" s="186"/>
      <c r="L64" s="195">
        <f>-L63-L62</f>
        <v>-5019.4667080715753</v>
      </c>
      <c r="M64" s="187"/>
      <c r="N64" s="40"/>
      <c r="O64" s="40"/>
      <c r="P64" s="7"/>
      <c r="Q64" s="7"/>
      <c r="R64" s="7"/>
      <c r="S64" s="7"/>
      <c r="T64"/>
      <c r="U64"/>
      <c r="V64" s="7"/>
      <c r="W64" s="7"/>
      <c r="X64" s="7"/>
    </row>
    <row r="65" spans="1:24" s="2" customFormat="1" ht="18.95" customHeight="1" x14ac:dyDescent="0.25">
      <c r="A65" s="12">
        <v>232</v>
      </c>
      <c r="B65" s="38">
        <v>726232</v>
      </c>
      <c r="C65" s="16" t="s">
        <v>154</v>
      </c>
      <c r="D65" s="41">
        <v>2812</v>
      </c>
      <c r="E65" s="12" t="s">
        <v>734</v>
      </c>
      <c r="F65" s="35">
        <v>611</v>
      </c>
      <c r="G65" s="35">
        <v>610</v>
      </c>
      <c r="H65" s="35" t="s">
        <v>2375</v>
      </c>
      <c r="I65" s="198" t="s">
        <v>2475</v>
      </c>
      <c r="J65" s="183"/>
      <c r="K65" s="188"/>
      <c r="L65" s="221">
        <f>-M65</f>
        <v>62793.56</v>
      </c>
      <c r="M65" s="185">
        <v>-62793.56</v>
      </c>
      <c r="N65" s="174">
        <v>232</v>
      </c>
      <c r="O65" s="174"/>
      <c r="P65" s="7" t="s">
        <v>95</v>
      </c>
      <c r="Q65" s="7" t="s">
        <v>96</v>
      </c>
      <c r="R65" s="7" t="s">
        <v>23</v>
      </c>
      <c r="S65" s="7">
        <v>22312</v>
      </c>
      <c r="T65" t="str">
        <f>VLOOKUP(S65,'Acct Unit'!D:E,2,FALSE)</f>
        <v>Psychiatry Administration -TB</v>
      </c>
      <c r="U65">
        <f>VLOOKUP(S65,'Acct Unit'!D:F,3,FALSE)</f>
        <v>10</v>
      </c>
      <c r="V65" s="7" t="s">
        <v>23</v>
      </c>
      <c r="W65" s="7" t="s">
        <v>9</v>
      </c>
      <c r="X65" s="7" t="s">
        <v>155</v>
      </c>
    </row>
    <row r="66" spans="1:24" s="2" customFormat="1" ht="18.95" hidden="1" customHeight="1" x14ac:dyDescent="0.25">
      <c r="A66" s="12"/>
      <c r="B66" s="38"/>
      <c r="C66" s="16"/>
      <c r="D66" s="41" t="s">
        <v>2653</v>
      </c>
      <c r="E66" s="12"/>
      <c r="F66" s="35">
        <v>611</v>
      </c>
      <c r="G66" s="35"/>
      <c r="H66" s="35"/>
      <c r="I66" s="198"/>
      <c r="J66" s="183"/>
      <c r="K66" s="188"/>
      <c r="L66" s="221">
        <f>-L65</f>
        <v>-62793.56</v>
      </c>
      <c r="M66" s="185"/>
      <c r="N66" s="174"/>
      <c r="O66" s="174"/>
      <c r="P66" s="7"/>
      <c r="Q66" s="7"/>
      <c r="R66" s="7"/>
      <c r="S66" s="7"/>
      <c r="T66"/>
      <c r="U66"/>
      <c r="V66" s="7"/>
      <c r="W66" s="7"/>
      <c r="X66" s="7"/>
    </row>
    <row r="67" spans="1:24" s="2" customFormat="1" ht="18.95" customHeight="1" x14ac:dyDescent="0.25">
      <c r="A67" s="19">
        <v>232</v>
      </c>
      <c r="B67" s="38">
        <v>726232</v>
      </c>
      <c r="C67" s="180"/>
      <c r="D67" s="40">
        <v>1760</v>
      </c>
      <c r="E67" s="94" t="s">
        <v>2413</v>
      </c>
      <c r="F67" s="35">
        <v>611</v>
      </c>
      <c r="G67" s="35">
        <v>610</v>
      </c>
      <c r="H67" s="35" t="s">
        <v>2375</v>
      </c>
      <c r="I67" s="198" t="s">
        <v>2475</v>
      </c>
      <c r="J67" s="186">
        <v>30000</v>
      </c>
      <c r="K67" s="186">
        <v>346811.96417807136</v>
      </c>
      <c r="L67" s="195">
        <f>+J67</f>
        <v>30000</v>
      </c>
      <c r="M67" s="187"/>
      <c r="N67" s="40"/>
      <c r="O67" s="40"/>
      <c r="P67" s="7"/>
      <c r="Q67" s="7"/>
      <c r="R67" s="7"/>
      <c r="S67" s="7"/>
      <c r="T67"/>
      <c r="U67"/>
      <c r="V67" s="7"/>
      <c r="W67" s="7"/>
      <c r="X67" s="7"/>
    </row>
    <row r="68" spans="1:24" s="2" customFormat="1" ht="18.95" hidden="1" customHeight="1" x14ac:dyDescent="0.25">
      <c r="A68" s="19"/>
      <c r="B68" s="38">
        <v>726232</v>
      </c>
      <c r="C68" s="180"/>
      <c r="D68" s="40">
        <v>1761</v>
      </c>
      <c r="E68" s="94"/>
      <c r="F68" s="35">
        <v>611</v>
      </c>
      <c r="G68" s="35"/>
      <c r="H68" s="35" t="s">
        <v>2375</v>
      </c>
      <c r="I68" s="198"/>
      <c r="J68" s="186"/>
      <c r="K68" s="186"/>
      <c r="L68" s="195">
        <f>+K67-L67</f>
        <v>316811.96417807136</v>
      </c>
      <c r="M68" s="187"/>
      <c r="N68" s="40"/>
      <c r="O68" s="40"/>
      <c r="P68" s="7"/>
      <c r="Q68" s="7"/>
      <c r="R68" s="7"/>
      <c r="S68" s="7"/>
      <c r="T68"/>
      <c r="U68"/>
      <c r="V68" s="7"/>
      <c r="W68" s="7"/>
      <c r="X68" s="7"/>
    </row>
    <row r="69" spans="1:24" s="2" customFormat="1" ht="18.95" hidden="1" customHeight="1" x14ac:dyDescent="0.25">
      <c r="A69" s="19"/>
      <c r="B69" s="38">
        <v>726232</v>
      </c>
      <c r="C69" s="180"/>
      <c r="D69" s="40">
        <v>2812</v>
      </c>
      <c r="E69" s="94"/>
      <c r="F69" s="35">
        <v>611</v>
      </c>
      <c r="G69" s="35"/>
      <c r="H69" s="35" t="s">
        <v>2375</v>
      </c>
      <c r="I69" s="198"/>
      <c r="J69" s="186"/>
      <c r="K69" s="186"/>
      <c r="L69" s="195">
        <f>-L68-L67</f>
        <v>-346811.96417807136</v>
      </c>
      <c r="M69" s="187"/>
      <c r="N69" s="40"/>
      <c r="O69" s="40"/>
      <c r="P69" s="7"/>
      <c r="Q69" s="7"/>
      <c r="R69" s="7"/>
      <c r="S69" s="7"/>
      <c r="T69"/>
      <c r="U69"/>
      <c r="V69" s="7"/>
      <c r="W69" s="7"/>
      <c r="X69" s="7"/>
    </row>
    <row r="70" spans="1:24" s="2" customFormat="1" ht="18.95" customHeight="1" x14ac:dyDescent="0.25">
      <c r="A70" s="12">
        <v>254</v>
      </c>
      <c r="B70" s="38">
        <v>726254</v>
      </c>
      <c r="C70" s="16" t="s">
        <v>171</v>
      </c>
      <c r="D70" s="41">
        <v>2812</v>
      </c>
      <c r="E70" s="12" t="s">
        <v>738</v>
      </c>
      <c r="F70" s="35">
        <v>611</v>
      </c>
      <c r="G70" s="35">
        <v>610</v>
      </c>
      <c r="H70" s="35" t="s">
        <v>2382</v>
      </c>
      <c r="I70" s="198" t="s">
        <v>2475</v>
      </c>
      <c r="J70" s="183"/>
      <c r="K70" s="188"/>
      <c r="L70" s="221">
        <f>-M70</f>
        <v>67377.279999999999</v>
      </c>
      <c r="M70" s="185">
        <v>-67377.279999999999</v>
      </c>
      <c r="N70" s="174">
        <v>254</v>
      </c>
      <c r="O70" s="174"/>
      <c r="P70" s="7" t="s">
        <v>127</v>
      </c>
      <c r="Q70" s="7" t="s">
        <v>128</v>
      </c>
      <c r="R70" s="7" t="s">
        <v>8</v>
      </c>
      <c r="S70" s="7">
        <v>24001</v>
      </c>
      <c r="T70" t="str">
        <f>VLOOKUP(S70,'Acct Unit'!D:E,2,FALSE)</f>
        <v>Pediatric Administration -TB</v>
      </c>
      <c r="U70">
        <f>VLOOKUP(S70,'Acct Unit'!D:F,3,FALSE)</f>
        <v>10</v>
      </c>
      <c r="V70" s="7" t="s">
        <v>8</v>
      </c>
      <c r="W70" s="7" t="s">
        <v>9</v>
      </c>
      <c r="X70" s="7" t="s">
        <v>172</v>
      </c>
    </row>
    <row r="71" spans="1:24" s="2" customFormat="1" ht="18.95" hidden="1" customHeight="1" x14ac:dyDescent="0.25">
      <c r="A71" s="12"/>
      <c r="B71" s="38"/>
      <c r="C71" s="16"/>
      <c r="D71" s="41" t="s">
        <v>2653</v>
      </c>
      <c r="E71" s="12"/>
      <c r="F71" s="35">
        <v>611</v>
      </c>
      <c r="G71" s="35"/>
      <c r="H71" s="35"/>
      <c r="I71" s="198"/>
      <c r="J71" s="183"/>
      <c r="K71" s="188"/>
      <c r="L71" s="221">
        <f>-L70</f>
        <v>-67377.279999999999</v>
      </c>
      <c r="M71" s="185"/>
      <c r="N71" s="174"/>
      <c r="O71" s="174"/>
      <c r="P71" s="7"/>
      <c r="Q71" s="7"/>
      <c r="R71" s="7"/>
      <c r="S71" s="7"/>
      <c r="T71"/>
      <c r="U71"/>
      <c r="V71" s="7"/>
      <c r="W71" s="7"/>
      <c r="X71" s="7"/>
    </row>
    <row r="72" spans="1:24" s="2" customFormat="1" ht="18.95" customHeight="1" x14ac:dyDescent="0.25">
      <c r="A72" s="19">
        <v>254</v>
      </c>
      <c r="B72" s="38">
        <v>726254</v>
      </c>
      <c r="C72" s="180"/>
      <c r="D72" s="40">
        <v>1760</v>
      </c>
      <c r="E72" s="94" t="s">
        <v>2493</v>
      </c>
      <c r="F72" s="35">
        <v>611</v>
      </c>
      <c r="G72" s="35">
        <v>610</v>
      </c>
      <c r="H72" s="35" t="s">
        <v>2382</v>
      </c>
      <c r="I72" s="198" t="s">
        <v>2475</v>
      </c>
      <c r="J72" s="186">
        <v>44378</v>
      </c>
      <c r="K72" s="186">
        <v>510167.29089836974</v>
      </c>
      <c r="L72" s="195">
        <f>+J72</f>
        <v>44378</v>
      </c>
      <c r="M72" s="187"/>
      <c r="N72" s="40"/>
      <c r="O72" s="40"/>
      <c r="P72" s="7"/>
      <c r="Q72" s="7"/>
      <c r="R72" s="7"/>
      <c r="S72" s="7"/>
      <c r="T72"/>
      <c r="U72"/>
      <c r="V72" s="7"/>
      <c r="W72" s="7"/>
      <c r="X72" s="7"/>
    </row>
    <row r="73" spans="1:24" s="2" customFormat="1" ht="18.95" hidden="1" customHeight="1" x14ac:dyDescent="0.25">
      <c r="A73" s="19"/>
      <c r="B73" s="38">
        <v>726254</v>
      </c>
      <c r="C73" s="180"/>
      <c r="D73" s="40">
        <v>1761</v>
      </c>
      <c r="E73" s="94"/>
      <c r="F73" s="35">
        <v>611</v>
      </c>
      <c r="G73" s="35"/>
      <c r="H73" s="35" t="s">
        <v>2382</v>
      </c>
      <c r="I73" s="198"/>
      <c r="J73" s="186"/>
      <c r="K73" s="195"/>
      <c r="L73" s="195">
        <f>+K72-L72</f>
        <v>465789.29089836974</v>
      </c>
      <c r="M73" s="187"/>
      <c r="N73" s="40"/>
      <c r="O73" s="40"/>
      <c r="P73" s="7"/>
      <c r="Q73" s="7"/>
      <c r="R73" s="7"/>
      <c r="S73" s="7"/>
      <c r="T73"/>
      <c r="U73"/>
      <c r="V73" s="7"/>
      <c r="W73" s="7"/>
      <c r="X73" s="7"/>
    </row>
    <row r="74" spans="1:24" s="2" customFormat="1" ht="18.95" hidden="1" customHeight="1" x14ac:dyDescent="0.25">
      <c r="A74" s="19"/>
      <c r="B74" s="38">
        <v>726254</v>
      </c>
      <c r="C74" s="180"/>
      <c r="D74" s="40">
        <v>2812</v>
      </c>
      <c r="E74" s="94"/>
      <c r="F74" s="35">
        <v>611</v>
      </c>
      <c r="G74" s="35"/>
      <c r="H74" s="35" t="s">
        <v>2382</v>
      </c>
      <c r="I74" s="198"/>
      <c r="J74" s="186"/>
      <c r="K74" s="195"/>
      <c r="L74" s="195">
        <f>-L73-L72</f>
        <v>-510167.29089836974</v>
      </c>
      <c r="M74" s="187"/>
      <c r="N74" s="40"/>
      <c r="O74" s="40"/>
      <c r="P74" s="7"/>
      <c r="Q74" s="7"/>
      <c r="R74" s="7"/>
      <c r="S74" s="7"/>
      <c r="T74"/>
      <c r="U74"/>
      <c r="V74" s="7"/>
      <c r="W74" s="7"/>
      <c r="X74" s="7"/>
    </row>
    <row r="75" spans="1:24" s="2" customFormat="1" ht="18.95" customHeight="1" x14ac:dyDescent="0.25">
      <c r="A75" s="12">
        <v>272</v>
      </c>
      <c r="B75" s="38">
        <v>726272</v>
      </c>
      <c r="C75" s="16" t="s">
        <v>179</v>
      </c>
      <c r="D75" s="41">
        <v>2812</v>
      </c>
      <c r="E75" s="12" t="s">
        <v>741</v>
      </c>
      <c r="F75" s="35">
        <v>611</v>
      </c>
      <c r="G75" s="35">
        <v>610</v>
      </c>
      <c r="H75" s="35" t="s">
        <v>2361</v>
      </c>
      <c r="I75" s="198" t="s">
        <v>2475</v>
      </c>
      <c r="J75" s="183"/>
      <c r="K75" s="190"/>
      <c r="L75" s="221">
        <f>-M75</f>
        <v>-7918.08</v>
      </c>
      <c r="M75" s="185">
        <v>7918.08</v>
      </c>
      <c r="N75" s="174">
        <v>272</v>
      </c>
      <c r="O75" s="174"/>
      <c r="P75" s="7" t="s">
        <v>16</v>
      </c>
      <c r="Q75" s="7" t="s">
        <v>17</v>
      </c>
      <c r="R75" s="7" t="s">
        <v>23</v>
      </c>
      <c r="S75" s="7">
        <v>20206</v>
      </c>
      <c r="T75" t="str">
        <f>VLOOKUP(S75,'Acct Unit'!D:E,2,FALSE)</f>
        <v>Cancer Center - C1 -TB</v>
      </c>
      <c r="U75">
        <f>VLOOKUP(S75,'Acct Unit'!D:F,3,FALSE)</f>
        <v>10</v>
      </c>
      <c r="V75" s="7" t="s">
        <v>23</v>
      </c>
      <c r="W75" s="7" t="s">
        <v>9</v>
      </c>
      <c r="X75" s="7" t="s">
        <v>180</v>
      </c>
    </row>
    <row r="76" spans="1:24" s="2" customFormat="1" ht="18.95" hidden="1" customHeight="1" x14ac:dyDescent="0.25">
      <c r="A76" s="12"/>
      <c r="B76" s="38"/>
      <c r="C76" s="16"/>
      <c r="D76" s="41" t="s">
        <v>2653</v>
      </c>
      <c r="E76" s="12"/>
      <c r="F76" s="35">
        <v>611</v>
      </c>
      <c r="G76" s="35"/>
      <c r="H76" s="35"/>
      <c r="I76" s="198"/>
      <c r="J76" s="183"/>
      <c r="K76" s="190"/>
      <c r="L76" s="221">
        <f>-L75</f>
        <v>7918.08</v>
      </c>
      <c r="M76" s="185"/>
      <c r="N76" s="174"/>
      <c r="O76" s="174"/>
      <c r="P76" s="7"/>
      <c r="Q76" s="7"/>
      <c r="R76" s="7"/>
      <c r="S76" s="7"/>
      <c r="T76"/>
      <c r="U76"/>
      <c r="V76" s="7"/>
      <c r="W76" s="7"/>
      <c r="X76" s="7"/>
    </row>
    <row r="77" spans="1:24" s="2" customFormat="1" ht="18.95" customHeight="1" x14ac:dyDescent="0.25">
      <c r="A77" s="19">
        <v>272</v>
      </c>
      <c r="B77" s="38">
        <v>726272</v>
      </c>
      <c r="C77" s="180"/>
      <c r="D77" s="40">
        <v>1760</v>
      </c>
      <c r="E77" s="94" t="s">
        <v>2405</v>
      </c>
      <c r="F77" s="35">
        <v>611</v>
      </c>
      <c r="G77" s="35">
        <v>610</v>
      </c>
      <c r="H77" s="35" t="s">
        <v>2361</v>
      </c>
      <c r="I77" s="198" t="s">
        <v>2475</v>
      </c>
      <c r="J77" s="186">
        <v>100000</v>
      </c>
      <c r="K77" s="186">
        <v>816769.92137679446</v>
      </c>
      <c r="L77" s="195">
        <f>+J77</f>
        <v>100000</v>
      </c>
      <c r="M77" s="187"/>
      <c r="N77" s="40"/>
      <c r="O77" s="40"/>
      <c r="P77" s="7"/>
      <c r="Q77" s="7"/>
      <c r="R77" s="7"/>
      <c r="S77" s="7"/>
      <c r="T77"/>
      <c r="U77"/>
      <c r="V77" s="7"/>
      <c r="W77" s="7"/>
      <c r="X77" s="7"/>
    </row>
    <row r="78" spans="1:24" s="2" customFormat="1" ht="18.95" customHeight="1" x14ac:dyDescent="0.25">
      <c r="A78" s="19">
        <v>272</v>
      </c>
      <c r="B78" s="38">
        <v>726272</v>
      </c>
      <c r="C78" s="180"/>
      <c r="D78" s="40">
        <v>1760</v>
      </c>
      <c r="E78" s="94" t="s">
        <v>2432</v>
      </c>
      <c r="F78" s="35">
        <v>611</v>
      </c>
      <c r="G78" s="35">
        <v>610</v>
      </c>
      <c r="H78" s="35" t="s">
        <v>2361</v>
      </c>
      <c r="I78" s="198" t="s">
        <v>2475</v>
      </c>
      <c r="J78" s="186">
        <v>5000</v>
      </c>
      <c r="K78" s="186">
        <v>56548.113689905549</v>
      </c>
      <c r="L78" s="195">
        <f>+J78</f>
        <v>5000</v>
      </c>
      <c r="M78" s="187"/>
      <c r="N78" s="40"/>
      <c r="O78" s="40"/>
      <c r="P78" s="7"/>
      <c r="Q78" s="7"/>
      <c r="R78" s="7"/>
      <c r="S78" s="7"/>
      <c r="T78"/>
      <c r="U78"/>
      <c r="V78" s="7"/>
      <c r="W78" s="7"/>
      <c r="X78" s="7"/>
    </row>
    <row r="79" spans="1:24" s="2" customFormat="1" ht="18.95" hidden="1" customHeight="1" x14ac:dyDescent="0.25">
      <c r="A79" s="19"/>
      <c r="B79" s="38">
        <v>726272</v>
      </c>
      <c r="C79" s="180"/>
      <c r="D79" s="40">
        <v>1761</v>
      </c>
      <c r="E79" s="94"/>
      <c r="F79" s="35">
        <v>611</v>
      </c>
      <c r="G79" s="35"/>
      <c r="H79" s="35" t="s">
        <v>2361</v>
      </c>
      <c r="I79" s="198"/>
      <c r="J79" s="186"/>
      <c r="K79" s="186"/>
      <c r="L79" s="195">
        <f>+K77-L77</f>
        <v>716769.92137679446</v>
      </c>
      <c r="M79" s="187"/>
      <c r="N79" s="40"/>
      <c r="O79" s="40"/>
      <c r="P79" s="7"/>
      <c r="Q79" s="7"/>
      <c r="R79" s="7"/>
      <c r="S79" s="7"/>
      <c r="T79"/>
      <c r="U79"/>
      <c r="V79" s="7"/>
      <c r="W79" s="7"/>
      <c r="X79" s="7"/>
    </row>
    <row r="80" spans="1:24" s="2" customFormat="1" ht="18.95" hidden="1" customHeight="1" x14ac:dyDescent="0.25">
      <c r="A80" s="19"/>
      <c r="B80" s="38">
        <v>726272</v>
      </c>
      <c r="C80" s="180"/>
      <c r="D80" s="40">
        <v>1761</v>
      </c>
      <c r="E80" s="94"/>
      <c r="F80" s="35">
        <v>611</v>
      </c>
      <c r="G80" s="35"/>
      <c r="H80" s="35" t="s">
        <v>2361</v>
      </c>
      <c r="I80" s="198"/>
      <c r="J80" s="186"/>
      <c r="K80" s="186"/>
      <c r="L80" s="195">
        <f>+K78-L78</f>
        <v>51548.113689905549</v>
      </c>
      <c r="M80" s="187"/>
      <c r="N80" s="40"/>
      <c r="O80" s="40"/>
      <c r="P80" s="7"/>
      <c r="Q80" s="7"/>
      <c r="R80" s="7"/>
      <c r="S80" s="7"/>
      <c r="T80"/>
      <c r="U80"/>
      <c r="V80" s="7"/>
      <c r="W80" s="7"/>
      <c r="X80" s="7"/>
    </row>
    <row r="81" spans="1:24" s="2" customFormat="1" ht="18.95" hidden="1" customHeight="1" x14ac:dyDescent="0.25">
      <c r="A81" s="19"/>
      <c r="B81" s="38">
        <v>726272</v>
      </c>
      <c r="C81" s="180"/>
      <c r="D81" s="40">
        <v>2812</v>
      </c>
      <c r="E81" s="94"/>
      <c r="F81" s="35">
        <v>611</v>
      </c>
      <c r="G81" s="35"/>
      <c r="H81" s="35" t="s">
        <v>2361</v>
      </c>
      <c r="I81" s="198"/>
      <c r="J81" s="186"/>
      <c r="K81" s="186"/>
      <c r="L81" s="195">
        <f>-L80-L79-L78-L77</f>
        <v>-873318.03506669996</v>
      </c>
      <c r="M81" s="187"/>
      <c r="N81" s="40"/>
      <c r="O81" s="40"/>
      <c r="P81" s="7"/>
      <c r="Q81" s="7"/>
      <c r="R81" s="7"/>
      <c r="S81" s="7"/>
      <c r="T81"/>
      <c r="U81"/>
      <c r="V81" s="7"/>
      <c r="W81" s="7"/>
      <c r="X81" s="7"/>
    </row>
    <row r="82" spans="1:24" s="2" customFormat="1" ht="18.95" customHeight="1" x14ac:dyDescent="0.25">
      <c r="A82" s="13">
        <v>274</v>
      </c>
      <c r="B82" s="39">
        <v>726274</v>
      </c>
      <c r="C82" s="16" t="s">
        <v>181</v>
      </c>
      <c r="D82" s="41">
        <v>2812</v>
      </c>
      <c r="E82" s="13" t="s">
        <v>742</v>
      </c>
      <c r="F82" s="35">
        <v>611</v>
      </c>
      <c r="G82" s="35">
        <v>610</v>
      </c>
      <c r="H82" s="35" t="s">
        <v>2378</v>
      </c>
      <c r="I82" s="198" t="s">
        <v>2475</v>
      </c>
      <c r="J82" s="183"/>
      <c r="K82" s="188"/>
      <c r="L82" s="221">
        <f>-M82</f>
        <v>94902.74</v>
      </c>
      <c r="M82" s="185">
        <v>-94902.74</v>
      </c>
      <c r="N82" s="174">
        <v>274</v>
      </c>
      <c r="O82" s="174"/>
      <c r="P82" s="7" t="s">
        <v>25</v>
      </c>
      <c r="Q82" s="7" t="s">
        <v>26</v>
      </c>
      <c r="R82" s="7" t="s">
        <v>23</v>
      </c>
      <c r="S82" s="7">
        <v>23501</v>
      </c>
      <c r="T82" t="str">
        <f>VLOOKUP(S82,'Acct Unit'!D:E,2,FALSE)</f>
        <v>Dept of Surgery -TB</v>
      </c>
      <c r="U82">
        <f>VLOOKUP(S82,'Acct Unit'!D:F,3,FALSE)</f>
        <v>10</v>
      </c>
      <c r="V82" s="7" t="s">
        <v>23</v>
      </c>
      <c r="W82" s="7" t="s">
        <v>9</v>
      </c>
      <c r="X82" s="7" t="s">
        <v>182</v>
      </c>
    </row>
    <row r="83" spans="1:24" s="2" customFormat="1" ht="18.95" hidden="1" customHeight="1" x14ac:dyDescent="0.25">
      <c r="A83" s="13"/>
      <c r="B83" s="39"/>
      <c r="C83" s="16"/>
      <c r="D83" s="41" t="s">
        <v>2653</v>
      </c>
      <c r="E83" s="13"/>
      <c r="F83" s="35">
        <v>611</v>
      </c>
      <c r="G83" s="35"/>
      <c r="H83" s="35"/>
      <c r="I83" s="198"/>
      <c r="J83" s="183"/>
      <c r="K83" s="188"/>
      <c r="L83" s="221">
        <f>-L82</f>
        <v>-94902.74</v>
      </c>
      <c r="M83" s="185"/>
      <c r="N83" s="174"/>
      <c r="O83" s="174"/>
      <c r="P83" s="7"/>
      <c r="Q83" s="7"/>
      <c r="R83" s="7"/>
      <c r="S83" s="7"/>
      <c r="T83"/>
      <c r="U83"/>
      <c r="V83" s="7"/>
      <c r="W83" s="7"/>
      <c r="X83" s="7"/>
    </row>
    <row r="84" spans="1:24" s="2" customFormat="1" ht="18.95" customHeight="1" x14ac:dyDescent="0.25">
      <c r="A84" s="19">
        <v>274</v>
      </c>
      <c r="B84" s="39">
        <v>726274</v>
      </c>
      <c r="C84" s="180"/>
      <c r="D84" s="40">
        <v>1760</v>
      </c>
      <c r="E84" s="94" t="s">
        <v>2415</v>
      </c>
      <c r="F84" s="35">
        <v>611</v>
      </c>
      <c r="G84" s="35">
        <v>610</v>
      </c>
      <c r="H84" s="35" t="s">
        <v>2378</v>
      </c>
      <c r="I84" s="198" t="s">
        <v>2475</v>
      </c>
      <c r="J84" s="186">
        <v>25000</v>
      </c>
      <c r="K84" s="186">
        <v>203559.49873945396</v>
      </c>
      <c r="L84" s="195">
        <f>+J84</f>
        <v>25000</v>
      </c>
      <c r="M84" s="187"/>
      <c r="N84" s="40"/>
      <c r="O84" s="40"/>
      <c r="P84" s="7"/>
      <c r="Q84" s="7"/>
      <c r="R84" s="7"/>
      <c r="S84" s="7"/>
      <c r="T84"/>
      <c r="U84"/>
      <c r="V84" s="7"/>
      <c r="W84" s="7"/>
      <c r="X84" s="7"/>
    </row>
    <row r="85" spans="1:24" s="2" customFormat="1" ht="18.95" hidden="1" customHeight="1" x14ac:dyDescent="0.25">
      <c r="A85" s="19"/>
      <c r="B85" s="39">
        <v>726274</v>
      </c>
      <c r="C85" s="180"/>
      <c r="D85" s="40">
        <v>1761</v>
      </c>
      <c r="E85" s="94"/>
      <c r="F85" s="35">
        <v>611</v>
      </c>
      <c r="G85" s="35"/>
      <c r="H85" s="35" t="s">
        <v>2378</v>
      </c>
      <c r="I85" s="198"/>
      <c r="J85" s="186"/>
      <c r="K85" s="186"/>
      <c r="L85" s="195">
        <f>+K84-L84</f>
        <v>178559.49873945396</v>
      </c>
      <c r="M85" s="187"/>
      <c r="N85" s="40"/>
      <c r="O85" s="40"/>
      <c r="P85" s="7"/>
      <c r="Q85" s="7"/>
      <c r="R85" s="7"/>
      <c r="S85" s="7"/>
      <c r="T85"/>
      <c r="U85"/>
      <c r="V85" s="7"/>
      <c r="W85" s="7"/>
      <c r="X85" s="7"/>
    </row>
    <row r="86" spans="1:24" s="2" customFormat="1" ht="18.95" hidden="1" customHeight="1" x14ac:dyDescent="0.25">
      <c r="A86" s="19"/>
      <c r="B86" s="39">
        <v>726274</v>
      </c>
      <c r="C86" s="180"/>
      <c r="D86" s="40">
        <v>2812</v>
      </c>
      <c r="E86" s="94"/>
      <c r="F86" s="35">
        <v>611</v>
      </c>
      <c r="G86" s="35"/>
      <c r="H86" s="35" t="s">
        <v>2378</v>
      </c>
      <c r="I86" s="198"/>
      <c r="J86" s="186"/>
      <c r="K86" s="186"/>
      <c r="L86" s="195">
        <f>-L85-L84</f>
        <v>-203559.49873945396</v>
      </c>
      <c r="M86" s="187"/>
      <c r="N86" s="40"/>
      <c r="O86" s="40"/>
      <c r="P86" s="7"/>
      <c r="Q86" s="7"/>
      <c r="R86" s="7"/>
      <c r="S86" s="7"/>
      <c r="T86"/>
      <c r="U86"/>
      <c r="V86" s="7"/>
      <c r="W86" s="7"/>
      <c r="X86" s="7"/>
    </row>
    <row r="87" spans="1:24" s="2" customFormat="1" ht="18.95" customHeight="1" x14ac:dyDescent="0.25">
      <c r="A87" s="13">
        <v>278</v>
      </c>
      <c r="B87" s="39">
        <v>726278</v>
      </c>
      <c r="C87" s="16" t="s">
        <v>183</v>
      </c>
      <c r="D87" s="41">
        <v>2812</v>
      </c>
      <c r="E87" s="13" t="s">
        <v>661</v>
      </c>
      <c r="F87" s="35">
        <v>611</v>
      </c>
      <c r="G87" s="35">
        <v>610</v>
      </c>
      <c r="H87" s="35" t="s">
        <v>2379</v>
      </c>
      <c r="I87" s="198" t="s">
        <v>2475</v>
      </c>
      <c r="J87" s="183"/>
      <c r="K87" s="188"/>
      <c r="L87" s="221">
        <f>-M87</f>
        <v>70609.95</v>
      </c>
      <c r="M87" s="185">
        <v>-70609.95</v>
      </c>
      <c r="N87" s="174">
        <v>278</v>
      </c>
      <c r="O87" s="174"/>
      <c r="P87" s="7" t="s">
        <v>185</v>
      </c>
      <c r="Q87" s="7" t="s">
        <v>186</v>
      </c>
      <c r="R87" s="7" t="s">
        <v>8</v>
      </c>
      <c r="S87" s="7">
        <v>23520</v>
      </c>
      <c r="T87" t="str">
        <f>VLOOKUP(S87,'Acct Unit'!D:E,2,FALSE)</f>
        <v>Dept of Urology -TB</v>
      </c>
      <c r="U87">
        <f>VLOOKUP(S87,'Acct Unit'!D:F,3,FALSE)</f>
        <v>10</v>
      </c>
      <c r="V87" s="7" t="s">
        <v>8</v>
      </c>
      <c r="W87" s="7" t="s">
        <v>9</v>
      </c>
      <c r="X87" s="7" t="s">
        <v>184</v>
      </c>
    </row>
    <row r="88" spans="1:24" s="2" customFormat="1" ht="18.95" hidden="1" customHeight="1" x14ac:dyDescent="0.25">
      <c r="A88" s="13"/>
      <c r="B88" s="39"/>
      <c r="C88" s="16"/>
      <c r="D88" s="41" t="s">
        <v>2653</v>
      </c>
      <c r="E88" s="13"/>
      <c r="F88" s="35">
        <v>611</v>
      </c>
      <c r="G88" s="35"/>
      <c r="H88" s="35"/>
      <c r="I88" s="198"/>
      <c r="J88" s="183"/>
      <c r="K88" s="190"/>
      <c r="L88" s="221">
        <f>-L87</f>
        <v>-70609.95</v>
      </c>
      <c r="M88" s="185"/>
      <c r="N88" s="174"/>
      <c r="O88" s="174"/>
      <c r="P88" s="7"/>
      <c r="Q88" s="7"/>
      <c r="R88" s="7"/>
      <c r="S88" s="7"/>
      <c r="T88"/>
      <c r="U88"/>
      <c r="V88" s="7"/>
      <c r="W88" s="7"/>
      <c r="X88" s="7"/>
    </row>
    <row r="89" spans="1:24" s="2" customFormat="1" ht="18.95" customHeight="1" x14ac:dyDescent="0.25">
      <c r="A89" s="19">
        <v>278</v>
      </c>
      <c r="B89" s="39">
        <v>726278</v>
      </c>
      <c r="C89" s="180"/>
      <c r="D89" s="40">
        <v>1760</v>
      </c>
      <c r="E89" s="94" t="s">
        <v>2411</v>
      </c>
      <c r="F89" s="35">
        <v>611</v>
      </c>
      <c r="G89" s="35">
        <v>610</v>
      </c>
      <c r="H89" s="35" t="s">
        <v>2379</v>
      </c>
      <c r="I89" s="198" t="s">
        <v>2475</v>
      </c>
      <c r="J89" s="186">
        <v>40000</v>
      </c>
      <c r="K89" s="195">
        <v>309115.3846727059</v>
      </c>
      <c r="L89" s="195">
        <f>+J89</f>
        <v>40000</v>
      </c>
      <c r="M89" s="187"/>
      <c r="N89" s="40"/>
      <c r="O89" s="40"/>
      <c r="P89" s="7"/>
      <c r="Q89" s="7"/>
      <c r="R89" s="7"/>
      <c r="S89" s="7"/>
      <c r="T89"/>
      <c r="U89"/>
      <c r="V89" s="7"/>
      <c r="W89" s="7"/>
      <c r="X89" s="7"/>
    </row>
    <row r="90" spans="1:24" s="2" customFormat="1" ht="18.95" hidden="1" customHeight="1" x14ac:dyDescent="0.25">
      <c r="A90" s="19"/>
      <c r="B90" s="39">
        <v>726278</v>
      </c>
      <c r="C90" s="180"/>
      <c r="D90" s="40">
        <v>1761</v>
      </c>
      <c r="E90" s="94"/>
      <c r="F90" s="35">
        <v>611</v>
      </c>
      <c r="G90" s="35"/>
      <c r="H90" s="35" t="s">
        <v>2379</v>
      </c>
      <c r="I90" s="198"/>
      <c r="J90" s="186"/>
      <c r="K90" s="195"/>
      <c r="L90" s="195">
        <f>+K89-L89</f>
        <v>269115.3846727059</v>
      </c>
      <c r="M90" s="187"/>
      <c r="N90" s="40"/>
      <c r="O90" s="40"/>
      <c r="P90" s="7"/>
      <c r="Q90" s="7"/>
      <c r="R90" s="7"/>
      <c r="S90" s="7"/>
      <c r="T90"/>
      <c r="U90"/>
      <c r="V90" s="7"/>
      <c r="W90" s="7"/>
      <c r="X90" s="7"/>
    </row>
    <row r="91" spans="1:24" s="2" customFormat="1" ht="18.95" hidden="1" customHeight="1" x14ac:dyDescent="0.25">
      <c r="A91" s="19"/>
      <c r="B91" s="39">
        <v>726278</v>
      </c>
      <c r="C91" s="180"/>
      <c r="D91" s="40">
        <v>2812</v>
      </c>
      <c r="E91" s="94"/>
      <c r="F91" s="35">
        <v>611</v>
      </c>
      <c r="G91" s="35"/>
      <c r="H91" s="35" t="s">
        <v>2379</v>
      </c>
      <c r="I91" s="198"/>
      <c r="J91" s="186"/>
      <c r="K91" s="195"/>
      <c r="L91" s="195">
        <f>-L90-L89</f>
        <v>-309115.3846727059</v>
      </c>
      <c r="M91" s="187"/>
      <c r="N91" s="40"/>
      <c r="O91" s="40"/>
      <c r="P91" s="7"/>
      <c r="Q91" s="7"/>
      <c r="R91" s="7"/>
      <c r="S91" s="7"/>
      <c r="T91"/>
      <c r="U91"/>
      <c r="V91" s="7"/>
      <c r="W91" s="7"/>
      <c r="X91" s="7"/>
    </row>
    <row r="92" spans="1:24" s="2" customFormat="1" ht="18.95" customHeight="1" x14ac:dyDescent="0.25">
      <c r="A92" s="19">
        <v>340</v>
      </c>
      <c r="B92" s="39">
        <v>726340</v>
      </c>
      <c r="C92" s="180"/>
      <c r="D92" s="41">
        <v>2812</v>
      </c>
      <c r="E92" s="94"/>
      <c r="F92" s="35">
        <v>611</v>
      </c>
      <c r="G92" s="35">
        <v>610</v>
      </c>
      <c r="H92" s="35" t="s">
        <v>2353</v>
      </c>
      <c r="I92" s="198" t="s">
        <v>2475</v>
      </c>
      <c r="J92" s="186"/>
      <c r="K92" s="195"/>
      <c r="L92" s="221">
        <f>-M92</f>
        <v>-80752.149999999994</v>
      </c>
      <c r="M92" s="187">
        <v>80752.149999999994</v>
      </c>
      <c r="N92" s="40">
        <v>340</v>
      </c>
      <c r="O92" s="40"/>
      <c r="P92" s="7"/>
      <c r="Q92" s="7"/>
      <c r="R92" s="7"/>
      <c r="S92" s="7"/>
      <c r="T92"/>
      <c r="U92"/>
      <c r="V92" s="7"/>
      <c r="W92" s="7"/>
      <c r="X92" s="7"/>
    </row>
    <row r="93" spans="1:24" s="2" customFormat="1" ht="18.95" hidden="1" customHeight="1" x14ac:dyDescent="0.25">
      <c r="A93" s="19"/>
      <c r="B93" s="39"/>
      <c r="C93" s="180"/>
      <c r="D93" s="41" t="s">
        <v>2653</v>
      </c>
      <c r="E93" s="94"/>
      <c r="F93" s="35">
        <v>611</v>
      </c>
      <c r="G93" s="35"/>
      <c r="H93" s="35"/>
      <c r="I93" s="198"/>
      <c r="J93" s="186"/>
      <c r="K93" s="195"/>
      <c r="L93" s="221">
        <f>-L92</f>
        <v>80752.149999999994</v>
      </c>
      <c r="M93" s="187"/>
      <c r="N93" s="40"/>
      <c r="O93" s="40"/>
      <c r="P93" s="7"/>
      <c r="Q93" s="7"/>
      <c r="R93" s="7"/>
      <c r="S93" s="7"/>
      <c r="T93"/>
      <c r="U93"/>
      <c r="V93" s="7"/>
      <c r="W93" s="7"/>
      <c r="X93" s="7"/>
    </row>
    <row r="94" spans="1:24" s="2" customFormat="1" ht="18.95" customHeight="1" x14ac:dyDescent="0.25">
      <c r="A94" s="19">
        <v>340</v>
      </c>
      <c r="B94" s="39">
        <v>726340</v>
      </c>
      <c r="C94" s="180"/>
      <c r="D94" s="40">
        <v>1760</v>
      </c>
      <c r="E94" s="94" t="s">
        <v>2406</v>
      </c>
      <c r="F94" s="35">
        <v>611</v>
      </c>
      <c r="G94" s="35">
        <v>610</v>
      </c>
      <c r="H94" s="35" t="s">
        <v>2353</v>
      </c>
      <c r="I94" s="198" t="s">
        <v>2475</v>
      </c>
      <c r="J94" s="186">
        <v>52327</v>
      </c>
      <c r="K94" s="186">
        <v>265130.68997767661</v>
      </c>
      <c r="L94" s="195">
        <f>+J94</f>
        <v>52327</v>
      </c>
      <c r="M94" s="187"/>
      <c r="N94" s="40"/>
      <c r="O94" s="40"/>
      <c r="P94" s="7"/>
      <c r="Q94" s="7"/>
      <c r="R94" s="7"/>
      <c r="S94" s="7"/>
      <c r="T94"/>
      <c r="U94"/>
      <c r="V94" s="7"/>
      <c r="W94" s="7"/>
      <c r="X94" s="7"/>
    </row>
    <row r="95" spans="1:24" s="2" customFormat="1" ht="18.95" hidden="1" customHeight="1" x14ac:dyDescent="0.25">
      <c r="A95" s="19"/>
      <c r="B95" s="39">
        <v>726340</v>
      </c>
      <c r="C95" s="180"/>
      <c r="D95" s="40">
        <v>1761</v>
      </c>
      <c r="E95" s="94"/>
      <c r="F95" s="35">
        <v>611</v>
      </c>
      <c r="G95" s="35"/>
      <c r="H95" s="35" t="s">
        <v>2353</v>
      </c>
      <c r="I95" s="198"/>
      <c r="J95" s="186"/>
      <c r="K95" s="195"/>
      <c r="L95" s="195">
        <f>+K94-L94</f>
        <v>212803.68997767661</v>
      </c>
      <c r="M95" s="187"/>
      <c r="N95" s="40"/>
      <c r="O95" s="40"/>
      <c r="P95" s="7"/>
      <c r="Q95" s="7"/>
      <c r="R95" s="7"/>
      <c r="S95" s="7"/>
      <c r="T95"/>
      <c r="U95"/>
      <c r="V95" s="7"/>
      <c r="W95" s="7"/>
      <c r="X95" s="7"/>
    </row>
    <row r="96" spans="1:24" s="2" customFormat="1" ht="18.95" hidden="1" customHeight="1" x14ac:dyDescent="0.25">
      <c r="A96" s="19"/>
      <c r="B96" s="39">
        <v>726340</v>
      </c>
      <c r="C96" s="180"/>
      <c r="D96" s="40">
        <v>2812</v>
      </c>
      <c r="E96" s="94"/>
      <c r="F96" s="35">
        <v>611</v>
      </c>
      <c r="G96" s="35"/>
      <c r="H96" s="35" t="s">
        <v>2353</v>
      </c>
      <c r="I96" s="198"/>
      <c r="J96" s="186"/>
      <c r="K96" s="195"/>
      <c r="L96" s="195">
        <f>-L95-L94</f>
        <v>-265130.68997767661</v>
      </c>
      <c r="M96" s="187"/>
      <c r="N96" s="40"/>
      <c r="O96" s="40"/>
      <c r="P96" s="7"/>
      <c r="Q96" s="7"/>
      <c r="R96" s="7"/>
      <c r="S96" s="7"/>
      <c r="T96"/>
      <c r="U96"/>
      <c r="V96" s="7"/>
      <c r="W96" s="7"/>
      <c r="X96" s="7"/>
    </row>
    <row r="97" spans="1:24" s="2" customFormat="1" ht="18.95" customHeight="1" x14ac:dyDescent="0.25">
      <c r="A97" s="12">
        <v>434</v>
      </c>
      <c r="B97" s="38">
        <v>726434</v>
      </c>
      <c r="C97" s="16" t="s">
        <v>273</v>
      </c>
      <c r="D97" s="41">
        <v>2812</v>
      </c>
      <c r="E97" s="12" t="s">
        <v>768</v>
      </c>
      <c r="F97" s="35">
        <v>611</v>
      </c>
      <c r="G97" s="35">
        <v>610</v>
      </c>
      <c r="H97" s="35" t="s">
        <v>2369</v>
      </c>
      <c r="I97" s="198" t="s">
        <v>2475</v>
      </c>
      <c r="J97" s="183"/>
      <c r="K97" s="187"/>
      <c r="L97" s="221">
        <f>-M97</f>
        <v>26371.06</v>
      </c>
      <c r="M97" s="185">
        <v>-26371.06</v>
      </c>
      <c r="N97" s="174">
        <v>434</v>
      </c>
      <c r="O97" s="174"/>
      <c r="P97" s="7" t="s">
        <v>52</v>
      </c>
      <c r="Q97" s="7" t="s">
        <v>53</v>
      </c>
      <c r="R97" s="7" t="s">
        <v>23</v>
      </c>
      <c r="S97" s="7">
        <v>21702</v>
      </c>
      <c r="T97" t="str">
        <f>VLOOKUP(S97,'Acct Unit'!D:E,2,FALSE)</f>
        <v>Endocrinology -TB</v>
      </c>
      <c r="U97">
        <f>VLOOKUP(S97,'Acct Unit'!D:F,3,FALSE)</f>
        <v>10</v>
      </c>
      <c r="V97" s="7" t="s">
        <v>23</v>
      </c>
      <c r="W97" s="7" t="s">
        <v>9</v>
      </c>
      <c r="X97" s="7" t="s">
        <v>274</v>
      </c>
    </row>
    <row r="98" spans="1:24" s="2" customFormat="1" ht="18.95" hidden="1" customHeight="1" x14ac:dyDescent="0.25">
      <c r="A98" s="12"/>
      <c r="B98" s="38"/>
      <c r="C98" s="16"/>
      <c r="D98" s="41" t="s">
        <v>2653</v>
      </c>
      <c r="E98" s="12"/>
      <c r="F98" s="35">
        <v>611</v>
      </c>
      <c r="G98" s="35"/>
      <c r="H98" s="35"/>
      <c r="I98" s="198"/>
      <c r="J98" s="183"/>
      <c r="K98" s="187"/>
      <c r="L98" s="221">
        <f>-L97</f>
        <v>-26371.06</v>
      </c>
      <c r="M98" s="185"/>
      <c r="N98" s="174"/>
      <c r="O98" s="174"/>
      <c r="P98" s="7"/>
      <c r="Q98" s="7"/>
      <c r="R98" s="7"/>
      <c r="S98" s="7"/>
      <c r="T98"/>
      <c r="U98"/>
      <c r="V98" s="7"/>
      <c r="W98" s="7"/>
      <c r="X98" s="7"/>
    </row>
    <row r="99" spans="1:24" s="2" customFormat="1" ht="18.95" customHeight="1" x14ac:dyDescent="0.25">
      <c r="A99" s="19">
        <v>434</v>
      </c>
      <c r="B99" s="38">
        <v>726434</v>
      </c>
      <c r="C99" s="180"/>
      <c r="D99" s="40">
        <v>1760</v>
      </c>
      <c r="E99" s="94" t="s">
        <v>2494</v>
      </c>
      <c r="F99" s="35">
        <v>611</v>
      </c>
      <c r="G99" s="35">
        <v>610</v>
      </c>
      <c r="H99" s="35" t="s">
        <v>2369</v>
      </c>
      <c r="I99" s="198" t="s">
        <v>2475</v>
      </c>
      <c r="J99" s="186">
        <v>1000000</v>
      </c>
      <c r="K99" s="195">
        <v>1344922.3944229907</v>
      </c>
      <c r="L99" s="195">
        <f>+J99</f>
        <v>1000000</v>
      </c>
      <c r="M99" s="187"/>
      <c r="N99" s="40"/>
      <c r="O99" s="40"/>
      <c r="P99" s="7"/>
      <c r="Q99" s="7"/>
      <c r="R99" s="7"/>
      <c r="S99" s="7"/>
      <c r="T99"/>
      <c r="U99"/>
      <c r="V99" s="7"/>
      <c r="W99" s="7"/>
      <c r="X99" s="7"/>
    </row>
    <row r="100" spans="1:24" s="2" customFormat="1" ht="18.95" hidden="1" customHeight="1" x14ac:dyDescent="0.25">
      <c r="A100" s="19"/>
      <c r="B100" s="38">
        <v>726434</v>
      </c>
      <c r="C100" s="180"/>
      <c r="D100" s="40">
        <v>1761</v>
      </c>
      <c r="E100" s="94"/>
      <c r="F100" s="35">
        <v>611</v>
      </c>
      <c r="G100" s="35"/>
      <c r="H100" s="35" t="s">
        <v>2369</v>
      </c>
      <c r="I100" s="198"/>
      <c r="J100" s="186"/>
      <c r="K100" s="195"/>
      <c r="L100" s="195">
        <f>+K99-L99</f>
        <v>344922.39442299074</v>
      </c>
      <c r="M100" s="187"/>
      <c r="N100" s="40"/>
      <c r="O100" s="40"/>
      <c r="P100" s="7"/>
      <c r="Q100" s="7"/>
      <c r="R100" s="7"/>
      <c r="S100" s="7"/>
      <c r="T100"/>
      <c r="U100"/>
      <c r="V100" s="7"/>
      <c r="W100" s="7"/>
      <c r="X100" s="7"/>
    </row>
    <row r="101" spans="1:24" s="2" customFormat="1" ht="18.95" hidden="1" customHeight="1" x14ac:dyDescent="0.25">
      <c r="A101" s="19"/>
      <c r="B101" s="38">
        <v>726434</v>
      </c>
      <c r="C101" s="180"/>
      <c r="D101" s="40">
        <v>2812</v>
      </c>
      <c r="E101" s="94"/>
      <c r="F101" s="35">
        <v>611</v>
      </c>
      <c r="G101" s="35"/>
      <c r="H101" s="35" t="s">
        <v>2369</v>
      </c>
      <c r="I101" s="198"/>
      <c r="J101" s="186"/>
      <c r="K101" s="195"/>
      <c r="L101" s="195">
        <f>-L100-L99</f>
        <v>-1344922.3944229907</v>
      </c>
      <c r="M101" s="187"/>
      <c r="N101" s="40"/>
      <c r="O101" s="40"/>
      <c r="P101" s="7"/>
      <c r="Q101" s="7"/>
      <c r="R101" s="7"/>
      <c r="S101" s="7"/>
      <c r="T101"/>
      <c r="U101"/>
      <c r="V101" s="7"/>
      <c r="W101" s="7"/>
      <c r="X101" s="7"/>
    </row>
    <row r="102" spans="1:24" s="2" customFormat="1" ht="18.95" customHeight="1" x14ac:dyDescent="0.25">
      <c r="A102" s="12">
        <v>448</v>
      </c>
      <c r="B102" s="38">
        <v>726438</v>
      </c>
      <c r="C102" s="16" t="s">
        <v>286</v>
      </c>
      <c r="D102" s="41">
        <v>2812</v>
      </c>
      <c r="E102" s="12" t="s">
        <v>771</v>
      </c>
      <c r="F102" s="35">
        <v>611</v>
      </c>
      <c r="G102" s="35">
        <v>610</v>
      </c>
      <c r="H102" s="35" t="s">
        <v>2336</v>
      </c>
      <c r="I102" s="198" t="s">
        <v>2475</v>
      </c>
      <c r="J102" s="183"/>
      <c r="K102" s="187"/>
      <c r="L102" s="221">
        <f>-M102</f>
        <v>5138.82</v>
      </c>
      <c r="M102" s="185">
        <v>-5138.82</v>
      </c>
      <c r="N102" s="174">
        <v>448</v>
      </c>
      <c r="O102" s="174"/>
      <c r="P102" s="7" t="s">
        <v>164</v>
      </c>
      <c r="Q102" s="7" t="s">
        <v>214</v>
      </c>
      <c r="R102" s="7" t="s">
        <v>8</v>
      </c>
      <c r="S102" s="7">
        <v>10452</v>
      </c>
      <c r="T102" t="str">
        <f>VLOOKUP(S102,'Acct Unit'!D:E,2,FALSE)</f>
        <v>Development Office -PA</v>
      </c>
      <c r="U102">
        <f>VLOOKUP(S102,'Acct Unit'!D:F,3,FALSE)</f>
        <v>80</v>
      </c>
      <c r="V102" s="7" t="s">
        <v>8</v>
      </c>
      <c r="W102" s="7" t="s">
        <v>137</v>
      </c>
      <c r="X102" s="7" t="s">
        <v>287</v>
      </c>
    </row>
    <row r="103" spans="1:24" s="2" customFormat="1" ht="18.95" hidden="1" customHeight="1" x14ac:dyDescent="0.25">
      <c r="A103" s="12"/>
      <c r="B103" s="38"/>
      <c r="C103" s="16"/>
      <c r="D103" s="41" t="s">
        <v>2653</v>
      </c>
      <c r="E103" s="12"/>
      <c r="F103" s="35">
        <v>611</v>
      </c>
      <c r="G103" s="35"/>
      <c r="H103" s="35"/>
      <c r="I103" s="198"/>
      <c r="J103" s="183"/>
      <c r="K103" s="187"/>
      <c r="L103" s="221">
        <f>-L102</f>
        <v>-5138.82</v>
      </c>
      <c r="M103" s="185"/>
      <c r="N103" s="174"/>
      <c r="O103" s="174"/>
      <c r="P103" s="7"/>
      <c r="Q103" s="7"/>
      <c r="R103" s="7"/>
      <c r="S103" s="7"/>
      <c r="T103"/>
      <c r="U103"/>
      <c r="V103" s="7"/>
      <c r="W103" s="7"/>
      <c r="X103" s="7"/>
    </row>
    <row r="104" spans="1:24" s="2" customFormat="1" ht="18.95" customHeight="1" x14ac:dyDescent="0.25">
      <c r="A104" s="19">
        <v>448</v>
      </c>
      <c r="B104" s="38">
        <v>726438</v>
      </c>
      <c r="C104" s="180"/>
      <c r="D104" s="40">
        <v>1760</v>
      </c>
      <c r="E104" s="94" t="s">
        <v>2451</v>
      </c>
      <c r="F104" s="35">
        <v>611</v>
      </c>
      <c r="G104" s="35">
        <v>610</v>
      </c>
      <c r="H104" s="35" t="s">
        <v>2336</v>
      </c>
      <c r="I104" s="198" t="s">
        <v>2475</v>
      </c>
      <c r="J104" s="186">
        <v>50000</v>
      </c>
      <c r="K104" s="195">
        <v>87521.04</v>
      </c>
      <c r="L104" s="195">
        <f>+J104</f>
        <v>50000</v>
      </c>
      <c r="M104" s="187"/>
      <c r="N104" s="40"/>
      <c r="O104" s="40"/>
      <c r="P104" s="7"/>
      <c r="Q104" s="7"/>
      <c r="R104" s="7"/>
      <c r="S104" s="7"/>
      <c r="T104"/>
      <c r="U104"/>
      <c r="V104" s="7"/>
      <c r="W104" s="7"/>
      <c r="X104" s="7"/>
    </row>
    <row r="105" spans="1:24" s="2" customFormat="1" ht="18.95" hidden="1" customHeight="1" x14ac:dyDescent="0.25">
      <c r="A105" s="19"/>
      <c r="B105" s="38">
        <v>726438</v>
      </c>
      <c r="C105" s="180"/>
      <c r="D105" s="40">
        <v>1761</v>
      </c>
      <c r="E105" s="94"/>
      <c r="F105" s="35">
        <v>611</v>
      </c>
      <c r="G105" s="35"/>
      <c r="H105" s="35" t="s">
        <v>2336</v>
      </c>
      <c r="I105" s="198"/>
      <c r="J105" s="186"/>
      <c r="K105" s="195"/>
      <c r="L105" s="195">
        <f>+K104-L104</f>
        <v>37521.039999999994</v>
      </c>
      <c r="M105" s="187"/>
      <c r="N105" s="40"/>
      <c r="O105" s="40"/>
      <c r="P105" s="7"/>
      <c r="Q105" s="7"/>
      <c r="R105" s="7"/>
      <c r="S105" s="7"/>
      <c r="T105"/>
      <c r="U105"/>
      <c r="V105" s="7"/>
      <c r="W105" s="7"/>
      <c r="X105" s="7"/>
    </row>
    <row r="106" spans="1:24" s="2" customFormat="1" ht="18.95" hidden="1" customHeight="1" x14ac:dyDescent="0.25">
      <c r="A106" s="19"/>
      <c r="B106" s="38">
        <v>726438</v>
      </c>
      <c r="C106" s="180"/>
      <c r="D106" s="40">
        <v>2812</v>
      </c>
      <c r="E106" s="94"/>
      <c r="F106" s="35">
        <v>611</v>
      </c>
      <c r="G106" s="35"/>
      <c r="H106" s="35" t="s">
        <v>2336</v>
      </c>
      <c r="I106" s="198"/>
      <c r="J106" s="186"/>
      <c r="K106" s="195"/>
      <c r="L106" s="195">
        <f>-L105-L104</f>
        <v>-87521.04</v>
      </c>
      <c r="M106" s="187"/>
      <c r="N106" s="40"/>
      <c r="O106" s="40"/>
      <c r="P106" s="7"/>
      <c r="Q106" s="7"/>
      <c r="R106" s="7"/>
      <c r="S106" s="7"/>
      <c r="T106"/>
      <c r="U106"/>
      <c r="V106" s="7"/>
      <c r="W106" s="7"/>
      <c r="X106" s="7"/>
    </row>
    <row r="107" spans="1:24" s="2" customFormat="1" ht="18.95" customHeight="1" x14ac:dyDescent="0.25">
      <c r="A107" s="12">
        <v>467</v>
      </c>
      <c r="B107" s="38">
        <v>726467</v>
      </c>
      <c r="C107" s="16" t="s">
        <v>363</v>
      </c>
      <c r="D107" s="41">
        <v>2812</v>
      </c>
      <c r="E107" s="12" t="s">
        <v>683</v>
      </c>
      <c r="F107" s="35">
        <v>611</v>
      </c>
      <c r="G107" s="35">
        <v>610</v>
      </c>
      <c r="H107" s="35" t="s">
        <v>2382</v>
      </c>
      <c r="I107" s="198" t="s">
        <v>2475</v>
      </c>
      <c r="J107" s="183"/>
      <c r="K107" s="187"/>
      <c r="L107" s="221">
        <f>-M107</f>
        <v>14829.62</v>
      </c>
      <c r="M107" s="185">
        <v>-14829.62</v>
      </c>
      <c r="N107" s="174">
        <v>467</v>
      </c>
      <c r="O107" s="174"/>
      <c r="P107" s="7" t="s">
        <v>127</v>
      </c>
      <c r="Q107" s="7" t="s">
        <v>128</v>
      </c>
      <c r="R107" s="7" t="s">
        <v>23</v>
      </c>
      <c r="S107" s="7">
        <v>24001</v>
      </c>
      <c r="T107" t="str">
        <f>VLOOKUP(S107,'Acct Unit'!D:E,2,FALSE)</f>
        <v>Pediatric Administration -TB</v>
      </c>
      <c r="U107">
        <f>VLOOKUP(S107,'Acct Unit'!D:F,3,FALSE)</f>
        <v>10</v>
      </c>
      <c r="V107" s="7" t="s">
        <v>23</v>
      </c>
      <c r="W107" s="7" t="s">
        <v>14</v>
      </c>
      <c r="X107" s="7" t="s">
        <v>364</v>
      </c>
    </row>
    <row r="108" spans="1:24" s="2" customFormat="1" ht="18.95" hidden="1" customHeight="1" x14ac:dyDescent="0.25">
      <c r="A108" s="12"/>
      <c r="B108" s="38"/>
      <c r="C108" s="16"/>
      <c r="D108" s="41" t="s">
        <v>2653</v>
      </c>
      <c r="E108" s="12"/>
      <c r="F108" s="35">
        <v>611</v>
      </c>
      <c r="G108" s="35"/>
      <c r="H108" s="35"/>
      <c r="I108" s="198"/>
      <c r="J108" s="183"/>
      <c r="K108" s="187"/>
      <c r="L108" s="221">
        <f>-L107</f>
        <v>-14829.62</v>
      </c>
      <c r="M108" s="185"/>
      <c r="N108" s="174"/>
      <c r="O108" s="174"/>
      <c r="P108" s="7"/>
      <c r="Q108" s="7"/>
      <c r="R108" s="7"/>
      <c r="S108" s="7"/>
      <c r="T108"/>
      <c r="U108"/>
      <c r="V108" s="7"/>
      <c r="W108" s="7"/>
      <c r="X108" s="7"/>
    </row>
    <row r="109" spans="1:24" s="2" customFormat="1" ht="18.95" customHeight="1" x14ac:dyDescent="0.25">
      <c r="A109" s="19">
        <v>467</v>
      </c>
      <c r="B109" s="38">
        <v>726467</v>
      </c>
      <c r="C109" s="180"/>
      <c r="D109" s="40">
        <v>1760</v>
      </c>
      <c r="E109" s="94" t="s">
        <v>2440</v>
      </c>
      <c r="F109" s="35">
        <v>611</v>
      </c>
      <c r="G109" s="35">
        <v>610</v>
      </c>
      <c r="H109" s="35" t="s">
        <v>2382</v>
      </c>
      <c r="I109" s="198" t="s">
        <v>2475</v>
      </c>
      <c r="J109" s="186">
        <v>2000</v>
      </c>
      <c r="K109" s="195">
        <v>22619.375475962224</v>
      </c>
      <c r="L109" s="195">
        <f>+J109</f>
        <v>2000</v>
      </c>
      <c r="M109" s="187"/>
      <c r="N109" s="40"/>
      <c r="O109" s="40"/>
      <c r="P109" s="7"/>
      <c r="Q109" s="7"/>
      <c r="R109" s="7"/>
      <c r="S109" s="7"/>
      <c r="T109"/>
      <c r="U109"/>
      <c r="V109" s="7"/>
      <c r="W109" s="7"/>
      <c r="X109" s="7"/>
    </row>
    <row r="110" spans="1:24" s="2" customFormat="1" ht="18.95" hidden="1" customHeight="1" x14ac:dyDescent="0.25">
      <c r="A110" s="19"/>
      <c r="B110" s="38">
        <v>726467</v>
      </c>
      <c r="C110" s="180"/>
      <c r="D110" s="40">
        <v>1761</v>
      </c>
      <c r="E110" s="94"/>
      <c r="F110" s="35">
        <v>611</v>
      </c>
      <c r="G110" s="35"/>
      <c r="H110" s="35" t="s">
        <v>2382</v>
      </c>
      <c r="I110" s="198"/>
      <c r="J110" s="186"/>
      <c r="K110" s="195"/>
      <c r="L110" s="195">
        <f>+K109-L109</f>
        <v>20619.375475962224</v>
      </c>
      <c r="M110" s="187"/>
      <c r="N110" s="40"/>
      <c r="O110" s="40"/>
      <c r="P110" s="7"/>
      <c r="Q110" s="7"/>
      <c r="R110" s="7"/>
      <c r="S110" s="7"/>
      <c r="T110"/>
      <c r="U110"/>
      <c r="V110" s="7"/>
      <c r="W110" s="7"/>
      <c r="X110" s="7"/>
    </row>
    <row r="111" spans="1:24" s="2" customFormat="1" ht="18.95" hidden="1" customHeight="1" x14ac:dyDescent="0.25">
      <c r="A111" s="19"/>
      <c r="B111" s="38">
        <v>726467</v>
      </c>
      <c r="C111" s="180"/>
      <c r="D111" s="40">
        <v>2812</v>
      </c>
      <c r="E111" s="94"/>
      <c r="F111" s="35">
        <v>611</v>
      </c>
      <c r="G111" s="35"/>
      <c r="H111" s="35" t="s">
        <v>2382</v>
      </c>
      <c r="I111" s="198"/>
      <c r="J111" s="186"/>
      <c r="K111" s="195"/>
      <c r="L111" s="195">
        <f>-L110-L109</f>
        <v>-22619.375475962224</v>
      </c>
      <c r="M111" s="187"/>
      <c r="N111" s="40"/>
      <c r="O111" s="40"/>
      <c r="P111" s="7"/>
      <c r="Q111" s="7"/>
      <c r="R111" s="7"/>
      <c r="S111" s="7"/>
      <c r="T111"/>
      <c r="U111"/>
      <c r="V111" s="7"/>
      <c r="W111" s="7"/>
      <c r="X111" s="7"/>
    </row>
    <row r="112" spans="1:24" s="2" customFormat="1" ht="18.95" customHeight="1" x14ac:dyDescent="0.25">
      <c r="A112" s="13">
        <v>504</v>
      </c>
      <c r="B112" s="38">
        <v>726504</v>
      </c>
      <c r="C112" s="16" t="s">
        <v>423</v>
      </c>
      <c r="D112" s="41">
        <v>2812</v>
      </c>
      <c r="E112" s="13" t="s">
        <v>784</v>
      </c>
      <c r="F112" s="35">
        <v>611</v>
      </c>
      <c r="G112" s="35">
        <v>610</v>
      </c>
      <c r="H112" s="35" t="s">
        <v>2371</v>
      </c>
      <c r="I112" s="198" t="s">
        <v>2475</v>
      </c>
      <c r="J112" s="183"/>
      <c r="K112" s="187"/>
      <c r="L112" s="221">
        <f>-M112</f>
        <v>28474.89</v>
      </c>
      <c r="M112" s="185">
        <v>-28474.89</v>
      </c>
      <c r="N112" s="174">
        <v>504</v>
      </c>
      <c r="O112" s="174"/>
      <c r="P112" s="7" t="s">
        <v>11</v>
      </c>
      <c r="Q112" s="7" t="s">
        <v>12</v>
      </c>
      <c r="R112" s="7" t="s">
        <v>23</v>
      </c>
      <c r="S112" s="7">
        <v>21714</v>
      </c>
      <c r="T112" t="str">
        <f>VLOOKUP(S112,'Acct Unit'!D:E,2,FALSE)</f>
        <v>Medicine Administration -TB</v>
      </c>
      <c r="U112">
        <f>VLOOKUP(S112,'Acct Unit'!D:F,3,FALSE)</f>
        <v>10</v>
      </c>
      <c r="V112" s="7" t="s">
        <v>23</v>
      </c>
      <c r="W112" s="7" t="s">
        <v>9</v>
      </c>
      <c r="X112" s="7" t="s">
        <v>424</v>
      </c>
    </row>
    <row r="113" spans="1:24" s="2" customFormat="1" ht="18.95" hidden="1" customHeight="1" x14ac:dyDescent="0.25">
      <c r="A113" s="13"/>
      <c r="B113" s="38"/>
      <c r="C113" s="16"/>
      <c r="D113" s="41" t="s">
        <v>2653</v>
      </c>
      <c r="E113" s="13"/>
      <c r="F113" s="35">
        <v>611</v>
      </c>
      <c r="G113" s="35"/>
      <c r="H113" s="35"/>
      <c r="I113" s="198"/>
      <c r="J113" s="183"/>
      <c r="K113" s="187"/>
      <c r="L113" s="221">
        <f>-L112</f>
        <v>-28474.89</v>
      </c>
      <c r="M113" s="185"/>
      <c r="N113" s="174"/>
      <c r="O113" s="174"/>
      <c r="P113" s="7"/>
      <c r="Q113" s="7"/>
      <c r="R113" s="7"/>
      <c r="S113" s="7"/>
      <c r="T113"/>
      <c r="U113"/>
      <c r="V113" s="7"/>
      <c r="W113" s="7"/>
      <c r="X113" s="7"/>
    </row>
    <row r="114" spans="1:24" s="2" customFormat="1" ht="18.95" customHeight="1" x14ac:dyDescent="0.25">
      <c r="A114" s="19">
        <v>504</v>
      </c>
      <c r="B114" s="38">
        <v>726504</v>
      </c>
      <c r="C114" s="180"/>
      <c r="D114" s="40">
        <v>1760</v>
      </c>
      <c r="E114" s="94" t="s">
        <v>2450</v>
      </c>
      <c r="F114" s="35">
        <v>611</v>
      </c>
      <c r="G114" s="35">
        <v>610</v>
      </c>
      <c r="H114" s="35" t="s">
        <v>2371</v>
      </c>
      <c r="I114" s="198" t="s">
        <v>2475</v>
      </c>
      <c r="J114" s="186">
        <v>15048</v>
      </c>
      <c r="K114" s="195">
        <v>118198.67</v>
      </c>
      <c r="L114" s="195">
        <f>+J114</f>
        <v>15048</v>
      </c>
      <c r="M114" s="187"/>
      <c r="N114" s="40"/>
      <c r="O114" s="40"/>
      <c r="P114" s="7"/>
      <c r="Q114" s="7"/>
      <c r="R114" s="7"/>
      <c r="S114" s="7"/>
      <c r="T114"/>
      <c r="U114"/>
      <c r="V114" s="7"/>
      <c r="W114" s="7"/>
      <c r="X114" s="7"/>
    </row>
    <row r="115" spans="1:24" s="2" customFormat="1" ht="18.95" hidden="1" customHeight="1" x14ac:dyDescent="0.25">
      <c r="A115" s="19"/>
      <c r="B115" s="38">
        <v>726504</v>
      </c>
      <c r="C115" s="180"/>
      <c r="D115" s="40">
        <v>1761</v>
      </c>
      <c r="E115" s="94"/>
      <c r="F115" s="35">
        <v>611</v>
      </c>
      <c r="G115" s="35"/>
      <c r="H115" s="35" t="s">
        <v>2371</v>
      </c>
      <c r="I115" s="198"/>
      <c r="J115" s="186"/>
      <c r="K115" s="195"/>
      <c r="L115" s="195">
        <f>+K114-L114</f>
        <v>103150.67</v>
      </c>
      <c r="M115" s="187"/>
      <c r="N115" s="40"/>
      <c r="O115" s="40"/>
      <c r="P115" s="7"/>
      <c r="Q115" s="7"/>
      <c r="R115" s="7"/>
      <c r="S115" s="7"/>
      <c r="T115"/>
      <c r="U115"/>
      <c r="V115" s="7"/>
      <c r="W115" s="7"/>
      <c r="X115" s="7"/>
    </row>
    <row r="116" spans="1:24" s="2" customFormat="1" ht="18.95" hidden="1" customHeight="1" x14ac:dyDescent="0.25">
      <c r="A116" s="19"/>
      <c r="B116" s="38">
        <v>726504</v>
      </c>
      <c r="C116" s="180"/>
      <c r="D116" s="40">
        <v>2812</v>
      </c>
      <c r="E116" s="94"/>
      <c r="F116" s="35">
        <v>611</v>
      </c>
      <c r="G116" s="35"/>
      <c r="H116" s="35" t="s">
        <v>2371</v>
      </c>
      <c r="I116" s="198"/>
      <c r="J116" s="186"/>
      <c r="K116" s="195"/>
      <c r="L116" s="195">
        <f>-L115-L114</f>
        <v>-118198.67</v>
      </c>
      <c r="M116" s="187"/>
      <c r="N116" s="40"/>
      <c r="O116" s="40"/>
      <c r="P116" s="7"/>
      <c r="Q116" s="7"/>
      <c r="R116" s="7"/>
      <c r="S116" s="7"/>
      <c r="T116"/>
      <c r="U116"/>
      <c r="V116" s="7"/>
      <c r="W116" s="7"/>
      <c r="X116" s="7"/>
    </row>
    <row r="117" spans="1:24" s="2" customFormat="1" ht="18.95" customHeight="1" x14ac:dyDescent="0.25">
      <c r="A117" s="13">
        <v>528</v>
      </c>
      <c r="B117" s="38">
        <v>726528</v>
      </c>
      <c r="C117" s="16" t="s">
        <v>443</v>
      </c>
      <c r="D117" s="41">
        <v>2812</v>
      </c>
      <c r="E117" s="13" t="s">
        <v>793</v>
      </c>
      <c r="F117" s="35">
        <v>611</v>
      </c>
      <c r="G117" s="35">
        <v>610</v>
      </c>
      <c r="H117" s="35" t="s">
        <v>2355</v>
      </c>
      <c r="I117" s="198" t="s">
        <v>2475</v>
      </c>
      <c r="J117" s="183"/>
      <c r="K117" s="187"/>
      <c r="L117" s="221">
        <f>-M117</f>
        <v>276113.73</v>
      </c>
      <c r="M117" s="185">
        <v>-276113.73</v>
      </c>
      <c r="N117" s="174">
        <v>528</v>
      </c>
      <c r="O117" s="174"/>
      <c r="P117" s="7" t="s">
        <v>445</v>
      </c>
      <c r="Q117" s="7" t="s">
        <v>446</v>
      </c>
      <c r="R117" s="7" t="s">
        <v>23</v>
      </c>
      <c r="S117" s="7">
        <v>15942</v>
      </c>
      <c r="T117" t="str">
        <f>VLOOKUP(S117,'Acct Unit'!D:E,2,FALSE)</f>
        <v>Div of Radiology -TB</v>
      </c>
      <c r="U117">
        <f>VLOOKUP(S117,'Acct Unit'!D:F,3,FALSE)</f>
        <v>10</v>
      </c>
      <c r="V117" s="7" t="s">
        <v>23</v>
      </c>
      <c r="W117" s="7" t="s">
        <v>9</v>
      </c>
      <c r="X117" s="7" t="s">
        <v>444</v>
      </c>
    </row>
    <row r="118" spans="1:24" s="2" customFormat="1" ht="18.95" hidden="1" customHeight="1" x14ac:dyDescent="0.25">
      <c r="A118" s="13"/>
      <c r="B118" s="38"/>
      <c r="C118" s="16"/>
      <c r="D118" s="41" t="s">
        <v>2653</v>
      </c>
      <c r="E118" s="13"/>
      <c r="F118" s="35">
        <v>611</v>
      </c>
      <c r="G118" s="35"/>
      <c r="H118" s="35"/>
      <c r="I118" s="198"/>
      <c r="J118" s="183"/>
      <c r="K118" s="187"/>
      <c r="L118" s="221">
        <f>-L117</f>
        <v>-276113.73</v>
      </c>
      <c r="M118" s="185"/>
      <c r="N118" s="174"/>
      <c r="O118" s="174"/>
      <c r="P118" s="7"/>
      <c r="Q118" s="7"/>
      <c r="R118" s="7"/>
      <c r="S118" s="7"/>
      <c r="T118"/>
      <c r="U118"/>
      <c r="V118" s="7"/>
      <c r="W118" s="7"/>
      <c r="X118" s="7"/>
    </row>
    <row r="119" spans="1:24" s="2" customFormat="1" ht="18.95" customHeight="1" x14ac:dyDescent="0.25">
      <c r="A119" s="19">
        <v>528</v>
      </c>
      <c r="B119" s="38">
        <v>726528</v>
      </c>
      <c r="C119" s="180"/>
      <c r="D119" s="40">
        <v>1760</v>
      </c>
      <c r="E119" s="215" t="s">
        <v>2495</v>
      </c>
      <c r="F119" s="35">
        <v>611</v>
      </c>
      <c r="G119" s="35">
        <v>610</v>
      </c>
      <c r="H119" s="35" t="s">
        <v>2355</v>
      </c>
      <c r="I119" s="198" t="s">
        <v>2475</v>
      </c>
      <c r="J119" s="186">
        <v>20500</v>
      </c>
      <c r="K119" s="195">
        <v>86698.400068220697</v>
      </c>
      <c r="L119" s="195">
        <f>+J119</f>
        <v>20500</v>
      </c>
      <c r="M119" s="187"/>
      <c r="N119" s="40"/>
      <c r="O119" s="40"/>
      <c r="P119" s="7"/>
      <c r="Q119" s="7"/>
      <c r="R119" s="7"/>
      <c r="S119" s="7"/>
      <c r="T119"/>
      <c r="U119"/>
      <c r="V119" s="7"/>
      <c r="W119" s="7"/>
      <c r="X119" s="7"/>
    </row>
    <row r="120" spans="1:24" s="2" customFormat="1" ht="18.95" hidden="1" customHeight="1" x14ac:dyDescent="0.25">
      <c r="A120" s="19"/>
      <c r="B120" s="38">
        <v>726528</v>
      </c>
      <c r="C120" s="180"/>
      <c r="D120" s="40">
        <v>1761</v>
      </c>
      <c r="E120" s="215"/>
      <c r="F120" s="35">
        <v>611</v>
      </c>
      <c r="G120" s="35"/>
      <c r="H120" s="35" t="s">
        <v>2355</v>
      </c>
      <c r="I120" s="198"/>
      <c r="J120" s="186"/>
      <c r="K120" s="195"/>
      <c r="L120" s="195">
        <f>+K119-L119</f>
        <v>66198.400068220697</v>
      </c>
      <c r="M120" s="187"/>
      <c r="N120" s="40"/>
      <c r="O120" s="40"/>
      <c r="P120" s="7"/>
      <c r="Q120" s="7"/>
      <c r="R120" s="7"/>
      <c r="S120" s="7"/>
      <c r="T120"/>
      <c r="U120"/>
      <c r="V120" s="7"/>
      <c r="W120" s="7"/>
      <c r="X120" s="7"/>
    </row>
    <row r="121" spans="1:24" s="2" customFormat="1" ht="18.95" hidden="1" customHeight="1" x14ac:dyDescent="0.25">
      <c r="A121" s="19"/>
      <c r="B121" s="38">
        <v>726528</v>
      </c>
      <c r="C121" s="180"/>
      <c r="D121" s="40">
        <v>2812</v>
      </c>
      <c r="E121" s="215"/>
      <c r="F121" s="35">
        <v>611</v>
      </c>
      <c r="G121" s="35"/>
      <c r="H121" s="35" t="s">
        <v>2355</v>
      </c>
      <c r="I121" s="198"/>
      <c r="J121" s="186"/>
      <c r="K121" s="195"/>
      <c r="L121" s="195">
        <f>-L120-L119</f>
        <v>-86698.400068220697</v>
      </c>
      <c r="M121" s="187"/>
      <c r="N121" s="40"/>
      <c r="O121" s="40"/>
      <c r="P121" s="7"/>
      <c r="Q121" s="7"/>
      <c r="R121" s="7"/>
      <c r="S121" s="7"/>
      <c r="T121"/>
      <c r="U121"/>
      <c r="V121" s="7"/>
      <c r="W121" s="7"/>
      <c r="X121" s="7"/>
    </row>
    <row r="122" spans="1:24" s="2" customFormat="1" ht="18.95" customHeight="1" x14ac:dyDescent="0.25">
      <c r="A122" s="13">
        <v>700</v>
      </c>
      <c r="B122" s="38">
        <v>726700</v>
      </c>
      <c r="C122" s="16" t="s">
        <v>542</v>
      </c>
      <c r="D122" s="41">
        <v>2812</v>
      </c>
      <c r="E122" s="13" t="s">
        <v>819</v>
      </c>
      <c r="F122" s="35">
        <v>611</v>
      </c>
      <c r="G122" s="35">
        <v>610</v>
      </c>
      <c r="H122" s="35" t="s">
        <v>2336</v>
      </c>
      <c r="I122" s="198" t="s">
        <v>2475</v>
      </c>
      <c r="J122" s="183"/>
      <c r="K122" s="187"/>
      <c r="L122" s="221">
        <f>-M122</f>
        <v>562891.56000000006</v>
      </c>
      <c r="M122" s="185">
        <v>-562891.56000000006</v>
      </c>
      <c r="N122" s="174">
        <v>700</v>
      </c>
      <c r="O122" s="174"/>
      <c r="P122" s="7" t="s">
        <v>164</v>
      </c>
      <c r="Q122" s="7" t="s">
        <v>214</v>
      </c>
      <c r="R122" s="18" t="s">
        <v>8</v>
      </c>
      <c r="S122" s="7">
        <v>10452</v>
      </c>
      <c r="T122" t="str">
        <f>VLOOKUP(S122,'Acct Unit'!D:E,2,FALSE)</f>
        <v>Development Office -PA</v>
      </c>
      <c r="U122">
        <f>VLOOKUP(S122,'Acct Unit'!D:F,3,FALSE)</f>
        <v>80</v>
      </c>
      <c r="V122" s="18" t="s">
        <v>8</v>
      </c>
      <c r="W122" s="17"/>
      <c r="X122" s="17"/>
    </row>
    <row r="123" spans="1:24" s="2" customFormat="1" ht="18.95" hidden="1" customHeight="1" x14ac:dyDescent="0.25">
      <c r="A123" s="13"/>
      <c r="B123" s="38"/>
      <c r="C123" s="16"/>
      <c r="D123" s="41" t="s">
        <v>2653</v>
      </c>
      <c r="E123" s="13"/>
      <c r="F123" s="35">
        <v>611</v>
      </c>
      <c r="G123" s="35"/>
      <c r="H123" s="35"/>
      <c r="I123" s="198"/>
      <c r="J123" s="183"/>
      <c r="K123" s="187"/>
      <c r="L123" s="221">
        <f>-L122</f>
        <v>-562891.56000000006</v>
      </c>
      <c r="M123" s="185"/>
      <c r="N123" s="174"/>
      <c r="O123" s="174"/>
      <c r="P123" s="7"/>
      <c r="Q123" s="7"/>
      <c r="R123" s="18"/>
      <c r="S123" s="7"/>
      <c r="T123"/>
      <c r="U123"/>
      <c r="V123" s="18"/>
      <c r="W123" s="17"/>
      <c r="X123" s="17"/>
    </row>
    <row r="124" spans="1:24" s="2" customFormat="1" ht="18.95" customHeight="1" x14ac:dyDescent="0.25">
      <c r="A124" s="19">
        <v>700</v>
      </c>
      <c r="B124" s="38">
        <v>726700</v>
      </c>
      <c r="C124" s="180"/>
      <c r="D124" s="40">
        <v>1760</v>
      </c>
      <c r="E124" s="215" t="s">
        <v>2496</v>
      </c>
      <c r="F124" s="35">
        <v>611</v>
      </c>
      <c r="G124" s="35">
        <v>610</v>
      </c>
      <c r="H124" s="35" t="s">
        <v>2336</v>
      </c>
      <c r="I124" s="198" t="s">
        <v>2475</v>
      </c>
      <c r="J124" s="186">
        <v>107613</v>
      </c>
      <c r="K124" s="195">
        <v>449848.5550767965</v>
      </c>
      <c r="L124" s="195">
        <f>+J124</f>
        <v>107613</v>
      </c>
      <c r="M124" s="187"/>
      <c r="N124" s="40"/>
      <c r="O124" s="40"/>
      <c r="P124" s="7"/>
      <c r="Q124" s="7"/>
      <c r="R124" s="7"/>
      <c r="S124" s="7"/>
      <c r="T124"/>
      <c r="U124"/>
      <c r="V124" s="7"/>
      <c r="W124" s="7"/>
      <c r="X124" s="7"/>
    </row>
    <row r="125" spans="1:24" s="2" customFormat="1" ht="18.95" hidden="1" customHeight="1" x14ac:dyDescent="0.25">
      <c r="A125" s="19"/>
      <c r="B125" s="38">
        <v>726700</v>
      </c>
      <c r="C125" s="180"/>
      <c r="D125" s="40">
        <v>1761</v>
      </c>
      <c r="E125" s="215"/>
      <c r="F125" s="35">
        <v>611</v>
      </c>
      <c r="G125" s="35"/>
      <c r="H125" s="35" t="s">
        <v>2336</v>
      </c>
      <c r="I125" s="198"/>
      <c r="J125" s="186"/>
      <c r="K125" s="195"/>
      <c r="L125" s="195">
        <f>+K124-L124</f>
        <v>342235.5550767965</v>
      </c>
      <c r="M125" s="187"/>
      <c r="N125" s="40"/>
      <c r="O125" s="40"/>
      <c r="P125" s="7"/>
      <c r="Q125" s="7"/>
      <c r="R125" s="7"/>
      <c r="S125" s="7"/>
      <c r="T125"/>
      <c r="U125"/>
      <c r="V125" s="7"/>
      <c r="W125" s="7"/>
      <c r="X125" s="7"/>
    </row>
    <row r="126" spans="1:24" s="2" customFormat="1" ht="18.95" hidden="1" customHeight="1" x14ac:dyDescent="0.25">
      <c r="A126" s="19"/>
      <c r="B126" s="38">
        <v>726700</v>
      </c>
      <c r="C126" s="180"/>
      <c r="D126" s="40">
        <v>2812</v>
      </c>
      <c r="E126" s="215"/>
      <c r="F126" s="35">
        <v>611</v>
      </c>
      <c r="G126" s="35"/>
      <c r="H126" s="35" t="s">
        <v>2336</v>
      </c>
      <c r="I126" s="198"/>
      <c r="J126" s="186"/>
      <c r="K126" s="195"/>
      <c r="L126" s="195">
        <f>-L125-L124</f>
        <v>-449848.5550767965</v>
      </c>
      <c r="M126" s="187"/>
      <c r="N126" s="40"/>
      <c r="O126" s="40"/>
      <c r="P126" s="7"/>
      <c r="Q126" s="7"/>
      <c r="R126" s="7"/>
      <c r="S126" s="7"/>
      <c r="T126"/>
      <c r="U126"/>
      <c r="V126" s="7"/>
      <c r="W126" s="7"/>
      <c r="X126" s="7"/>
    </row>
    <row r="127" spans="1:24" s="2" customFormat="1" ht="18.95" customHeight="1" x14ac:dyDescent="0.25">
      <c r="A127" s="12">
        <v>777</v>
      </c>
      <c r="B127" s="38">
        <v>726777</v>
      </c>
      <c r="C127" s="16" t="s">
        <v>544</v>
      </c>
      <c r="D127" s="41">
        <v>2812</v>
      </c>
      <c r="E127" s="12" t="s">
        <v>821</v>
      </c>
      <c r="F127" s="35">
        <v>611</v>
      </c>
      <c r="G127" s="35">
        <v>610</v>
      </c>
      <c r="H127" s="35" t="s">
        <v>2382</v>
      </c>
      <c r="I127" s="198" t="s">
        <v>2475</v>
      </c>
      <c r="J127" s="183"/>
      <c r="K127" s="187"/>
      <c r="L127" s="221">
        <f>-M127</f>
        <v>149456.5</v>
      </c>
      <c r="M127" s="185">
        <v>-149456.5</v>
      </c>
      <c r="N127" s="174">
        <v>777</v>
      </c>
      <c r="O127" s="174"/>
      <c r="P127" s="7" t="s">
        <v>127</v>
      </c>
      <c r="Q127" s="7" t="s">
        <v>128</v>
      </c>
      <c r="R127" s="7" t="s">
        <v>23</v>
      </c>
      <c r="S127" s="7">
        <v>15900</v>
      </c>
      <c r="T127" t="str">
        <f>VLOOKUP(S127,'Acct Unit'!D:E,2,FALSE)</f>
        <v>Admin Educ Center -TB</v>
      </c>
      <c r="U127">
        <f>VLOOKUP(S127,'Acct Unit'!D:F,3,FALSE)</f>
        <v>10</v>
      </c>
      <c r="V127" s="7" t="s">
        <v>23</v>
      </c>
      <c r="W127" s="7" t="s">
        <v>9</v>
      </c>
      <c r="X127" s="7" t="s">
        <v>547</v>
      </c>
    </row>
    <row r="128" spans="1:24" s="2" customFormat="1" ht="18.95" hidden="1" customHeight="1" x14ac:dyDescent="0.25">
      <c r="A128" s="12"/>
      <c r="B128" s="38"/>
      <c r="C128" s="16"/>
      <c r="D128" s="41" t="s">
        <v>2653</v>
      </c>
      <c r="E128" s="12"/>
      <c r="F128" s="35">
        <v>611</v>
      </c>
      <c r="G128" s="35"/>
      <c r="H128" s="35"/>
      <c r="I128" s="198"/>
      <c r="J128" s="183"/>
      <c r="K128" s="187"/>
      <c r="L128" s="221">
        <f>-L127</f>
        <v>-149456.5</v>
      </c>
      <c r="M128" s="185"/>
      <c r="N128" s="174"/>
      <c r="O128" s="174"/>
      <c r="P128" s="7"/>
      <c r="Q128" s="7"/>
      <c r="R128" s="7"/>
      <c r="S128" s="7"/>
      <c r="T128"/>
      <c r="U128"/>
      <c r="V128" s="7"/>
      <c r="W128" s="7"/>
      <c r="X128" s="7"/>
    </row>
    <row r="129" spans="1:24" s="2" customFormat="1" ht="18.95" customHeight="1" x14ac:dyDescent="0.25">
      <c r="A129" s="19">
        <v>777</v>
      </c>
      <c r="B129" s="38">
        <v>726777</v>
      </c>
      <c r="C129" s="180"/>
      <c r="D129" s="40">
        <v>1760</v>
      </c>
      <c r="E129" s="215" t="s">
        <v>2416</v>
      </c>
      <c r="F129" s="35">
        <v>611</v>
      </c>
      <c r="G129" s="35">
        <v>610</v>
      </c>
      <c r="H129" s="35" t="s">
        <v>2382</v>
      </c>
      <c r="I129" s="198" t="s">
        <v>2475</v>
      </c>
      <c r="J129" s="186">
        <v>25000</v>
      </c>
      <c r="K129" s="195">
        <v>190997.6697445777</v>
      </c>
      <c r="L129" s="195">
        <f>+J129</f>
        <v>25000</v>
      </c>
      <c r="M129" s="187"/>
      <c r="N129" s="40"/>
      <c r="O129" s="40"/>
      <c r="P129" s="7"/>
      <c r="Q129" s="7"/>
      <c r="R129" s="7"/>
      <c r="S129" s="7"/>
      <c r="T129"/>
      <c r="U129"/>
      <c r="V129" s="7"/>
      <c r="W129" s="7"/>
      <c r="X129" s="7"/>
    </row>
    <row r="130" spans="1:24" s="2" customFormat="1" ht="18.95" hidden="1" customHeight="1" x14ac:dyDescent="0.25">
      <c r="A130" s="19"/>
      <c r="B130" s="38">
        <v>726777</v>
      </c>
      <c r="C130" s="180"/>
      <c r="D130" s="40">
        <v>1761</v>
      </c>
      <c r="E130" s="215"/>
      <c r="F130" s="35">
        <v>611</v>
      </c>
      <c r="G130" s="35"/>
      <c r="H130" s="35" t="s">
        <v>2382</v>
      </c>
      <c r="I130" s="198"/>
      <c r="J130" s="186"/>
      <c r="K130" s="195"/>
      <c r="L130" s="195">
        <f>+K129-L129</f>
        <v>165997.6697445777</v>
      </c>
      <c r="M130" s="187"/>
      <c r="N130" s="40"/>
      <c r="O130" s="40"/>
      <c r="P130" s="7"/>
      <c r="Q130" s="7"/>
      <c r="R130" s="7"/>
      <c r="S130" s="7"/>
      <c r="T130"/>
      <c r="U130"/>
      <c r="V130" s="7"/>
      <c r="W130" s="7"/>
      <c r="X130" s="7"/>
    </row>
    <row r="131" spans="1:24" s="2" customFormat="1" ht="18.95" hidden="1" customHeight="1" x14ac:dyDescent="0.25">
      <c r="A131" s="19"/>
      <c r="B131" s="38">
        <v>726777</v>
      </c>
      <c r="C131" s="180"/>
      <c r="D131" s="40">
        <v>2812</v>
      </c>
      <c r="E131" s="215"/>
      <c r="F131" s="35">
        <v>611</v>
      </c>
      <c r="G131" s="35"/>
      <c r="H131" s="35" t="s">
        <v>2382</v>
      </c>
      <c r="I131" s="198"/>
      <c r="J131" s="186"/>
      <c r="K131" s="195"/>
      <c r="L131" s="195">
        <f>-L130-L129</f>
        <v>-190997.6697445777</v>
      </c>
      <c r="M131" s="187"/>
      <c r="N131" s="40"/>
      <c r="O131" s="40"/>
      <c r="P131" s="7"/>
      <c r="Q131" s="7"/>
      <c r="R131" s="7"/>
      <c r="S131" s="7"/>
      <c r="T131"/>
      <c r="U131"/>
      <c r="V131" s="7"/>
      <c r="W131" s="7"/>
      <c r="X131" s="7"/>
    </row>
    <row r="132" spans="1:24" s="2" customFormat="1" ht="18.95" customHeight="1" x14ac:dyDescent="0.25">
      <c r="A132" s="13">
        <v>778</v>
      </c>
      <c r="B132" s="38">
        <v>726778</v>
      </c>
      <c r="C132" s="16" t="s">
        <v>546</v>
      </c>
      <c r="D132" s="41">
        <v>2812</v>
      </c>
      <c r="E132" s="13" t="s">
        <v>822</v>
      </c>
      <c r="F132" s="35">
        <v>611</v>
      </c>
      <c r="G132" s="35">
        <v>610</v>
      </c>
      <c r="H132" s="35" t="s">
        <v>2350</v>
      </c>
      <c r="I132" s="198" t="s">
        <v>2475</v>
      </c>
      <c r="J132" s="183"/>
      <c r="K132" s="187"/>
      <c r="L132" s="221">
        <f>-M132</f>
        <v>46710.53</v>
      </c>
      <c r="M132" s="185">
        <v>-46710.53</v>
      </c>
      <c r="N132" s="174">
        <v>778</v>
      </c>
      <c r="O132" s="174"/>
      <c r="P132" s="7" t="s">
        <v>48</v>
      </c>
      <c r="Q132" s="7" t="s">
        <v>49</v>
      </c>
      <c r="R132" s="10" t="s">
        <v>1001</v>
      </c>
      <c r="S132" s="26">
        <v>20960</v>
      </c>
      <c r="T132" t="str">
        <f>VLOOKUP(S132,'Acct Unit'!D:E,2,FALSE)</f>
        <v>Emergency Department-MG</v>
      </c>
      <c r="U132">
        <f>VLOOKUP(S132,'Acct Unit'!D:F,3,FALSE)</f>
        <v>20</v>
      </c>
      <c r="V132" s="10" t="s">
        <v>1001</v>
      </c>
      <c r="W132" s="17"/>
      <c r="X132" s="17"/>
    </row>
    <row r="133" spans="1:24" s="2" customFormat="1" ht="18.95" hidden="1" customHeight="1" x14ac:dyDescent="0.25">
      <c r="A133" s="13"/>
      <c r="B133" s="38"/>
      <c r="C133" s="16"/>
      <c r="D133" s="41" t="s">
        <v>2653</v>
      </c>
      <c r="E133" s="13"/>
      <c r="F133" s="35">
        <v>611</v>
      </c>
      <c r="G133" s="35"/>
      <c r="H133" s="35"/>
      <c r="I133" s="198"/>
      <c r="J133" s="183"/>
      <c r="K133" s="187"/>
      <c r="L133" s="221">
        <f>-L132</f>
        <v>-46710.53</v>
      </c>
      <c r="M133" s="185"/>
      <c r="N133" s="174"/>
      <c r="O133" s="174"/>
      <c r="P133" s="7"/>
      <c r="Q133" s="7"/>
      <c r="R133" s="10"/>
      <c r="S133" s="26"/>
      <c r="T133"/>
      <c r="U133"/>
      <c r="V133" s="10"/>
      <c r="W133" s="17"/>
      <c r="X133" s="17"/>
    </row>
    <row r="134" spans="1:24" s="2" customFormat="1" ht="18.95" customHeight="1" x14ac:dyDescent="0.25">
      <c r="A134" s="19">
        <v>778</v>
      </c>
      <c r="B134" s="38">
        <v>726778</v>
      </c>
      <c r="C134" s="180"/>
      <c r="D134" s="40">
        <v>1760</v>
      </c>
      <c r="E134" s="215" t="s">
        <v>2497</v>
      </c>
      <c r="F134" s="35">
        <v>611</v>
      </c>
      <c r="G134" s="35">
        <v>610</v>
      </c>
      <c r="H134" s="35" t="s">
        <v>2350</v>
      </c>
      <c r="I134" s="198" t="s">
        <v>2475</v>
      </c>
      <c r="J134" s="186">
        <v>15000</v>
      </c>
      <c r="K134" s="195">
        <v>87955.237165361395</v>
      </c>
      <c r="L134" s="195">
        <f>+J134</f>
        <v>15000</v>
      </c>
      <c r="M134" s="187"/>
      <c r="N134" s="40"/>
      <c r="O134" s="40"/>
      <c r="P134" s="7"/>
      <c r="Q134" s="7"/>
      <c r="R134" s="7"/>
      <c r="S134" s="7"/>
      <c r="T134"/>
      <c r="U134"/>
      <c r="V134" s="7"/>
      <c r="W134" s="7"/>
      <c r="X134" s="7"/>
    </row>
    <row r="135" spans="1:24" s="2" customFormat="1" ht="18.95" hidden="1" customHeight="1" x14ac:dyDescent="0.25">
      <c r="A135" s="19"/>
      <c r="B135" s="38">
        <v>726778</v>
      </c>
      <c r="C135" s="180"/>
      <c r="D135" s="40">
        <v>1761</v>
      </c>
      <c r="E135" s="215"/>
      <c r="F135" s="35">
        <v>611</v>
      </c>
      <c r="G135" s="35"/>
      <c r="H135" s="35" t="s">
        <v>2350</v>
      </c>
      <c r="I135" s="198"/>
      <c r="J135" s="186"/>
      <c r="K135" s="195"/>
      <c r="L135" s="195">
        <f>+K134-L134</f>
        <v>72955.237165361395</v>
      </c>
      <c r="M135" s="187"/>
      <c r="N135" s="40"/>
      <c r="O135" s="40"/>
      <c r="P135" s="7"/>
      <c r="Q135" s="7"/>
      <c r="R135" s="7"/>
      <c r="S135" s="7"/>
      <c r="T135"/>
      <c r="U135"/>
      <c r="V135" s="7"/>
      <c r="W135" s="7"/>
      <c r="X135" s="7"/>
    </row>
    <row r="136" spans="1:24" s="2" customFormat="1" ht="18.95" hidden="1" customHeight="1" x14ac:dyDescent="0.25">
      <c r="A136" s="19"/>
      <c r="B136" s="38">
        <v>726778</v>
      </c>
      <c r="C136" s="180"/>
      <c r="D136" s="40">
        <v>2812</v>
      </c>
      <c r="E136" s="215"/>
      <c r="F136" s="35">
        <v>611</v>
      </c>
      <c r="G136" s="35"/>
      <c r="H136" s="35" t="s">
        <v>2350</v>
      </c>
      <c r="I136" s="198"/>
      <c r="J136" s="186"/>
      <c r="K136" s="195"/>
      <c r="L136" s="195">
        <f>-L135-L134</f>
        <v>-87955.237165361395</v>
      </c>
      <c r="M136" s="187"/>
      <c r="N136" s="40"/>
      <c r="O136" s="40"/>
      <c r="P136" s="7"/>
      <c r="Q136" s="7"/>
      <c r="R136" s="7"/>
      <c r="S136" s="7"/>
      <c r="T136"/>
      <c r="U136"/>
      <c r="V136" s="7"/>
      <c r="W136" s="7"/>
      <c r="X136" s="7"/>
    </row>
    <row r="137" spans="1:24" s="2" customFormat="1" ht="18.95" customHeight="1" x14ac:dyDescent="0.25">
      <c r="A137" s="13">
        <v>981</v>
      </c>
      <c r="B137" s="39">
        <v>726981</v>
      </c>
      <c r="C137" s="16" t="s">
        <v>587</v>
      </c>
      <c r="D137" s="41">
        <v>2812</v>
      </c>
      <c r="E137" s="13" t="s">
        <v>839</v>
      </c>
      <c r="F137" s="35">
        <v>611</v>
      </c>
      <c r="G137" s="35">
        <v>610</v>
      </c>
      <c r="H137" s="35" t="s">
        <v>2387</v>
      </c>
      <c r="I137" s="198" t="s">
        <v>2475</v>
      </c>
      <c r="J137" s="183"/>
      <c r="K137" s="187"/>
      <c r="L137" s="221">
        <f>-M137</f>
        <v>6349.02</v>
      </c>
      <c r="M137" s="185">
        <v>-6349.02</v>
      </c>
      <c r="N137" s="174">
        <v>981</v>
      </c>
      <c r="O137" s="174"/>
      <c r="P137" s="7" t="s">
        <v>120</v>
      </c>
      <c r="Q137" s="7" t="s">
        <v>121</v>
      </c>
      <c r="R137" s="7" t="s">
        <v>23</v>
      </c>
      <c r="S137" s="7">
        <v>20700</v>
      </c>
      <c r="T137" t="str">
        <f>VLOOKUP(S137,'Acct Unit'!D:E,2,FALSE)</f>
        <v>Outpatient - Dental -TB</v>
      </c>
      <c r="U137">
        <f>VLOOKUP(S137,'Acct Unit'!D:F,3,FALSE)</f>
        <v>10</v>
      </c>
      <c r="V137" s="7" t="s">
        <v>23</v>
      </c>
      <c r="W137" s="7" t="s">
        <v>14</v>
      </c>
      <c r="X137" s="7" t="s">
        <v>590</v>
      </c>
    </row>
    <row r="138" spans="1:24" s="2" customFormat="1" ht="18.95" hidden="1" customHeight="1" x14ac:dyDescent="0.25">
      <c r="A138" s="13"/>
      <c r="B138" s="39"/>
      <c r="C138" s="16"/>
      <c r="D138" s="40" t="s">
        <v>2653</v>
      </c>
      <c r="E138" s="13"/>
      <c r="F138" s="35">
        <v>611</v>
      </c>
      <c r="G138" s="35"/>
      <c r="H138" s="35"/>
      <c r="I138" s="198"/>
      <c r="J138" s="183"/>
      <c r="K138" s="187"/>
      <c r="L138" s="221">
        <f>-L137</f>
        <v>-6349.02</v>
      </c>
      <c r="M138" s="185"/>
      <c r="N138" s="174"/>
      <c r="O138" s="174"/>
      <c r="P138" s="7"/>
      <c r="Q138" s="7"/>
      <c r="R138" s="7"/>
      <c r="S138" s="7"/>
      <c r="T138"/>
      <c r="U138"/>
      <c r="V138" s="7"/>
      <c r="W138" s="7"/>
      <c r="X138" s="7"/>
    </row>
    <row r="139" spans="1:24" s="2" customFormat="1" ht="18.95" customHeight="1" x14ac:dyDescent="0.25">
      <c r="A139" s="19">
        <v>981</v>
      </c>
      <c r="B139" s="39">
        <v>726981</v>
      </c>
      <c r="C139" s="180"/>
      <c r="D139" s="40">
        <v>1760</v>
      </c>
      <c r="E139" s="215" t="s">
        <v>2430</v>
      </c>
      <c r="F139" s="35">
        <v>611</v>
      </c>
      <c r="G139" s="35">
        <v>610</v>
      </c>
      <c r="H139" s="35" t="s">
        <v>2387</v>
      </c>
      <c r="I139" s="198" t="s">
        <v>2475</v>
      </c>
      <c r="J139" s="186">
        <v>5152</v>
      </c>
      <c r="K139" s="195">
        <v>60313.234141082001</v>
      </c>
      <c r="L139" s="195">
        <f>+J139</f>
        <v>5152</v>
      </c>
      <c r="M139" s="187"/>
      <c r="N139" s="40"/>
      <c r="O139" s="40"/>
      <c r="P139" s="7"/>
      <c r="Q139" s="7"/>
      <c r="R139" s="7"/>
      <c r="S139" s="7"/>
      <c r="T139"/>
      <c r="U139"/>
      <c r="V139" s="7"/>
      <c r="W139" s="7"/>
      <c r="X139" s="7"/>
    </row>
    <row r="140" spans="1:24" s="2" customFormat="1" ht="18.95" customHeight="1" x14ac:dyDescent="0.25">
      <c r="A140" s="19">
        <v>981</v>
      </c>
      <c r="B140" s="39">
        <v>726981</v>
      </c>
      <c r="C140" s="180"/>
      <c r="D140" s="40">
        <v>1760</v>
      </c>
      <c r="E140" s="215" t="s">
        <v>2441</v>
      </c>
      <c r="F140" s="35">
        <v>611</v>
      </c>
      <c r="G140" s="35">
        <v>610</v>
      </c>
      <c r="H140" s="35" t="s">
        <v>2387</v>
      </c>
      <c r="I140" s="198" t="s">
        <v>2475</v>
      </c>
      <c r="J140" s="186">
        <v>1175</v>
      </c>
      <c r="K140" s="195">
        <v>13822.246932262482</v>
      </c>
      <c r="L140" s="195">
        <f>+J140</f>
        <v>1175</v>
      </c>
      <c r="M140" s="187"/>
      <c r="N140" s="40"/>
      <c r="O140" s="40"/>
      <c r="P140" s="7"/>
      <c r="Q140" s="7"/>
      <c r="R140" s="7"/>
      <c r="S140" s="7"/>
      <c r="T140"/>
      <c r="U140"/>
      <c r="V140" s="7"/>
      <c r="W140" s="7"/>
      <c r="X140" s="7"/>
    </row>
    <row r="141" spans="1:24" s="2" customFormat="1" ht="18.95" customHeight="1" x14ac:dyDescent="0.25">
      <c r="A141" s="19">
        <v>981</v>
      </c>
      <c r="B141" s="39">
        <v>726981</v>
      </c>
      <c r="C141" s="180"/>
      <c r="D141" s="40">
        <v>1760</v>
      </c>
      <c r="E141" s="215" t="s">
        <v>2447</v>
      </c>
      <c r="F141" s="35">
        <v>611</v>
      </c>
      <c r="G141" s="35">
        <v>610</v>
      </c>
      <c r="H141" s="35" t="s">
        <v>2387</v>
      </c>
      <c r="I141" s="198" t="s">
        <v>2475</v>
      </c>
      <c r="J141" s="186">
        <v>500</v>
      </c>
      <c r="K141" s="195">
        <v>6289.5060299095367</v>
      </c>
      <c r="L141" s="195">
        <f>+J141</f>
        <v>500</v>
      </c>
      <c r="M141" s="187"/>
      <c r="N141" s="40"/>
      <c r="O141" s="40"/>
      <c r="P141" s="7"/>
      <c r="Q141" s="7"/>
      <c r="R141" s="7"/>
      <c r="S141" s="7"/>
      <c r="T141"/>
      <c r="U141"/>
      <c r="V141" s="7"/>
      <c r="W141" s="7"/>
      <c r="X141" s="7"/>
    </row>
    <row r="142" spans="1:24" s="2" customFormat="1" ht="18.95" hidden="1" customHeight="1" x14ac:dyDescent="0.25">
      <c r="A142" s="19"/>
      <c r="B142" s="39">
        <v>726981</v>
      </c>
      <c r="C142" s="180"/>
      <c r="D142" s="40">
        <v>1761</v>
      </c>
      <c r="E142" s="215"/>
      <c r="F142" s="35">
        <v>611</v>
      </c>
      <c r="G142" s="35"/>
      <c r="H142" s="35" t="s">
        <v>2387</v>
      </c>
      <c r="I142" s="198"/>
      <c r="J142" s="186"/>
      <c r="K142" s="195"/>
      <c r="L142" s="195">
        <f>+K139-L139</f>
        <v>55161.234141082001</v>
      </c>
      <c r="M142" s="187"/>
      <c r="N142" s="40"/>
      <c r="O142" s="40"/>
      <c r="P142" s="7"/>
      <c r="Q142" s="7"/>
      <c r="R142" s="7"/>
      <c r="S142" s="7"/>
      <c r="T142"/>
      <c r="U142"/>
      <c r="V142" s="7"/>
      <c r="W142" s="7"/>
      <c r="X142" s="7"/>
    </row>
    <row r="143" spans="1:24" s="2" customFormat="1" ht="18.95" hidden="1" customHeight="1" x14ac:dyDescent="0.25">
      <c r="A143" s="19"/>
      <c r="B143" s="39">
        <v>726981</v>
      </c>
      <c r="C143" s="180"/>
      <c r="D143" s="40">
        <v>1761</v>
      </c>
      <c r="E143" s="215"/>
      <c r="F143" s="35">
        <v>611</v>
      </c>
      <c r="G143" s="35"/>
      <c r="H143" s="35" t="s">
        <v>2387</v>
      </c>
      <c r="I143" s="198"/>
      <c r="J143" s="186"/>
      <c r="K143" s="195"/>
      <c r="L143" s="195">
        <f t="shared" ref="L143:L144" si="1">+K140-L140</f>
        <v>12647.246932262482</v>
      </c>
      <c r="M143" s="187"/>
      <c r="N143" s="40"/>
      <c r="O143" s="40"/>
      <c r="P143" s="7"/>
      <c r="Q143" s="7"/>
      <c r="R143" s="7"/>
      <c r="S143" s="7"/>
      <c r="T143"/>
      <c r="U143"/>
      <c r="V143" s="7"/>
      <c r="W143" s="7"/>
      <c r="X143" s="7"/>
    </row>
    <row r="144" spans="1:24" s="2" customFormat="1" ht="18.95" hidden="1" customHeight="1" x14ac:dyDescent="0.25">
      <c r="A144" s="19"/>
      <c r="B144" s="39">
        <v>726981</v>
      </c>
      <c r="C144" s="180"/>
      <c r="D144" s="40">
        <v>1761</v>
      </c>
      <c r="E144" s="215"/>
      <c r="F144" s="35">
        <v>611</v>
      </c>
      <c r="G144" s="35"/>
      <c r="H144" s="35" t="s">
        <v>2387</v>
      </c>
      <c r="I144" s="198"/>
      <c r="J144" s="186"/>
      <c r="K144" s="195"/>
      <c r="L144" s="195">
        <f t="shared" si="1"/>
        <v>5789.5060299095367</v>
      </c>
      <c r="M144" s="187"/>
      <c r="N144" s="40"/>
      <c r="O144" s="40"/>
      <c r="P144" s="7"/>
      <c r="Q144" s="7"/>
      <c r="R144" s="7"/>
      <c r="S144" s="7"/>
      <c r="T144"/>
      <c r="U144"/>
      <c r="V144" s="7"/>
      <c r="W144" s="7"/>
      <c r="X144" s="7"/>
    </row>
    <row r="145" spans="1:24" s="2" customFormat="1" ht="18.95" hidden="1" customHeight="1" x14ac:dyDescent="0.25">
      <c r="A145" s="19"/>
      <c r="B145" s="39">
        <v>726981</v>
      </c>
      <c r="C145" s="180"/>
      <c r="D145" s="40">
        <v>2812</v>
      </c>
      <c r="E145" s="215"/>
      <c r="F145" s="35">
        <v>611</v>
      </c>
      <c r="G145" s="35"/>
      <c r="H145" s="35" t="s">
        <v>2387</v>
      </c>
      <c r="I145" s="198"/>
      <c r="J145" s="186"/>
      <c r="K145" s="195"/>
      <c r="L145" s="195">
        <f>-L142-L141-L140-L139-L143-L144</f>
        <v>-80424.98710325401</v>
      </c>
      <c r="M145" s="187"/>
      <c r="N145" s="40"/>
      <c r="O145" s="40"/>
      <c r="P145" s="7"/>
      <c r="Q145" s="7"/>
      <c r="R145" s="7"/>
      <c r="S145" s="7"/>
      <c r="T145"/>
      <c r="U145"/>
      <c r="V145" s="7"/>
      <c r="W145" s="7"/>
      <c r="X145" s="7"/>
    </row>
    <row r="146" spans="1:24" s="2" customFormat="1" ht="18.95" customHeight="1" x14ac:dyDescent="0.25">
      <c r="A146" s="19">
        <v>9219</v>
      </c>
      <c r="B146" s="38">
        <v>726088</v>
      </c>
      <c r="C146" s="180">
        <v>18593</v>
      </c>
      <c r="D146" s="41">
        <v>2812</v>
      </c>
      <c r="E146" s="19" t="s">
        <v>597</v>
      </c>
      <c r="F146" s="35">
        <v>611</v>
      </c>
      <c r="G146" s="35">
        <v>610</v>
      </c>
      <c r="H146" s="35" t="s">
        <v>2371</v>
      </c>
      <c r="I146" s="198" t="s">
        <v>2475</v>
      </c>
      <c r="J146" s="183"/>
      <c r="K146" s="187"/>
      <c r="L146" s="221">
        <f>-M146</f>
        <v>62068.46</v>
      </c>
      <c r="M146" s="185">
        <v>-62068.46</v>
      </c>
      <c r="N146" s="174">
        <v>9219</v>
      </c>
      <c r="O146" s="174"/>
      <c r="P146" s="7" t="s">
        <v>11</v>
      </c>
      <c r="Q146" s="7" t="s">
        <v>12</v>
      </c>
      <c r="R146" s="7" t="s">
        <v>8</v>
      </c>
      <c r="S146" s="7">
        <v>21714</v>
      </c>
      <c r="T146" t="str">
        <f>VLOOKUP(S146,'Acct Unit'!D:E,2,FALSE)</f>
        <v>Medicine Administration -TB</v>
      </c>
      <c r="U146">
        <f>VLOOKUP(S146,'Acct Unit'!D:F,3,FALSE)</f>
        <v>10</v>
      </c>
      <c r="V146" s="7" t="s">
        <v>8</v>
      </c>
      <c r="W146" s="7" t="s">
        <v>9</v>
      </c>
      <c r="X146" s="7" t="s">
        <v>601</v>
      </c>
    </row>
    <row r="147" spans="1:24" s="2" customFormat="1" ht="18.95" hidden="1" customHeight="1" x14ac:dyDescent="0.25">
      <c r="A147" s="19"/>
      <c r="B147" s="38"/>
      <c r="C147" s="180"/>
      <c r="D147" s="41" t="s">
        <v>2653</v>
      </c>
      <c r="E147" s="19"/>
      <c r="F147" s="35">
        <v>611</v>
      </c>
      <c r="G147" s="35"/>
      <c r="H147" s="35"/>
      <c r="I147" s="198"/>
      <c r="J147" s="183"/>
      <c r="K147" s="187"/>
      <c r="L147" s="221">
        <f>-L146</f>
        <v>-62068.46</v>
      </c>
      <c r="M147" s="185"/>
      <c r="N147" s="174"/>
      <c r="O147" s="174"/>
      <c r="P147" s="7"/>
      <c r="Q147" s="7"/>
      <c r="R147" s="7"/>
      <c r="S147" s="7"/>
      <c r="T147"/>
      <c r="U147"/>
      <c r="V147" s="7"/>
      <c r="W147" s="7"/>
      <c r="X147" s="7"/>
    </row>
    <row r="148" spans="1:24" s="2" customFormat="1" ht="18.95" customHeight="1" x14ac:dyDescent="0.25">
      <c r="A148" s="19">
        <v>9219</v>
      </c>
      <c r="B148" s="38">
        <v>726088</v>
      </c>
      <c r="C148" s="17"/>
      <c r="D148" s="40">
        <v>1760</v>
      </c>
      <c r="E148" s="215" t="s">
        <v>2486</v>
      </c>
      <c r="F148" s="35">
        <v>611</v>
      </c>
      <c r="G148" s="35">
        <v>610</v>
      </c>
      <c r="H148" s="35" t="s">
        <v>2371</v>
      </c>
      <c r="I148" s="198" t="s">
        <v>2475</v>
      </c>
      <c r="J148" s="186">
        <v>86098</v>
      </c>
      <c r="K148" s="195">
        <v>153301.06023921227</v>
      </c>
      <c r="L148" s="195">
        <f>+J148</f>
        <v>86098</v>
      </c>
      <c r="M148" s="193"/>
      <c r="N148" s="42"/>
      <c r="O148" s="42"/>
      <c r="P148" s="17"/>
      <c r="Q148" s="17"/>
      <c r="R148" s="17"/>
      <c r="S148" s="26"/>
      <c r="T148" s="11"/>
      <c r="U148"/>
      <c r="V148" s="17"/>
      <c r="W148" s="17"/>
      <c r="X148" s="17"/>
    </row>
    <row r="149" spans="1:24" s="2" customFormat="1" ht="18.95" hidden="1" customHeight="1" x14ac:dyDescent="0.25">
      <c r="A149" s="19"/>
      <c r="B149" s="38">
        <v>726088</v>
      </c>
      <c r="C149" s="17"/>
      <c r="D149" s="40">
        <v>1761</v>
      </c>
      <c r="E149" s="215"/>
      <c r="F149" s="35">
        <v>611</v>
      </c>
      <c r="G149" s="35"/>
      <c r="H149" s="35" t="s">
        <v>2371</v>
      </c>
      <c r="I149" s="198"/>
      <c r="J149" s="186"/>
      <c r="K149" s="195"/>
      <c r="L149" s="195">
        <f>+K148-L148</f>
        <v>67203.060239212267</v>
      </c>
      <c r="M149" s="193"/>
      <c r="N149" s="42"/>
      <c r="O149" s="42"/>
      <c r="P149" s="17"/>
      <c r="Q149" s="17"/>
      <c r="R149" s="17"/>
      <c r="S149" s="26"/>
      <c r="T149" s="11"/>
      <c r="U149"/>
      <c r="V149" s="17"/>
      <c r="W149" s="17"/>
      <c r="X149" s="17"/>
    </row>
    <row r="150" spans="1:24" s="2" customFormat="1" ht="18.95" hidden="1" customHeight="1" x14ac:dyDescent="0.25">
      <c r="A150" s="19"/>
      <c r="B150" s="38">
        <v>726088</v>
      </c>
      <c r="C150" s="17"/>
      <c r="D150" s="40">
        <v>2812</v>
      </c>
      <c r="E150" s="215"/>
      <c r="F150" s="35">
        <v>611</v>
      </c>
      <c r="G150" s="35"/>
      <c r="H150" s="35" t="s">
        <v>2371</v>
      </c>
      <c r="I150" s="198"/>
      <c r="J150" s="186"/>
      <c r="K150" s="195"/>
      <c r="L150" s="195">
        <f>-L149-L148</f>
        <v>-153301.06023921227</v>
      </c>
      <c r="M150" s="193"/>
      <c r="N150" s="42"/>
      <c r="O150" s="42"/>
      <c r="P150" s="17"/>
      <c r="Q150" s="17"/>
      <c r="R150" s="17"/>
      <c r="S150" s="26"/>
      <c r="T150" s="11"/>
      <c r="U150"/>
      <c r="V150" s="17"/>
      <c r="W150" s="17"/>
      <c r="X150" s="17"/>
    </row>
    <row r="151" spans="1:24" s="2" customFormat="1" ht="18.95" customHeight="1" x14ac:dyDescent="0.25">
      <c r="A151" s="19">
        <v>9229</v>
      </c>
      <c r="B151" s="38">
        <v>726089</v>
      </c>
      <c r="C151" s="180">
        <v>18594</v>
      </c>
      <c r="D151" s="41">
        <v>2812</v>
      </c>
      <c r="E151" s="19" t="s">
        <v>600</v>
      </c>
      <c r="F151" s="35">
        <v>611</v>
      </c>
      <c r="G151" s="35">
        <v>610</v>
      </c>
      <c r="H151" s="35" t="s">
        <v>2371</v>
      </c>
      <c r="I151" s="198" t="s">
        <v>2475</v>
      </c>
      <c r="J151" s="183"/>
      <c r="K151" s="187"/>
      <c r="L151" s="221">
        <f>-M151</f>
        <v>761698.1</v>
      </c>
      <c r="M151" s="185">
        <v>-761698.1</v>
      </c>
      <c r="N151" s="174">
        <v>9229</v>
      </c>
      <c r="O151" s="174"/>
      <c r="P151" s="7" t="s">
        <v>11</v>
      </c>
      <c r="Q151" s="7" t="s">
        <v>12</v>
      </c>
      <c r="R151" s="7" t="s">
        <v>8</v>
      </c>
      <c r="S151" s="7">
        <v>20206</v>
      </c>
      <c r="T151" t="str">
        <f>VLOOKUP(S151,'Acct Unit'!D:E,2,FALSE)</f>
        <v>Cancer Center - C1 -TB</v>
      </c>
      <c r="U151">
        <f>VLOOKUP(S151,'Acct Unit'!D:F,3,FALSE)</f>
        <v>10</v>
      </c>
      <c r="V151" s="7" t="s">
        <v>8</v>
      </c>
      <c r="W151" s="7" t="s">
        <v>598</v>
      </c>
      <c r="X151" s="7" t="s">
        <v>603</v>
      </c>
    </row>
    <row r="152" spans="1:24" s="2" customFormat="1" ht="18.95" hidden="1" customHeight="1" x14ac:dyDescent="0.25">
      <c r="A152" s="19"/>
      <c r="B152" s="38"/>
      <c r="C152" s="180"/>
      <c r="D152" s="41" t="s">
        <v>2653</v>
      </c>
      <c r="E152" s="19"/>
      <c r="F152" s="35">
        <v>611</v>
      </c>
      <c r="G152" s="35"/>
      <c r="H152" s="35"/>
      <c r="I152" s="198"/>
      <c r="J152" s="183"/>
      <c r="K152" s="187"/>
      <c r="L152" s="221">
        <f>-L151</f>
        <v>-761698.1</v>
      </c>
      <c r="M152" s="185"/>
      <c r="N152" s="174"/>
      <c r="O152" s="174"/>
      <c r="P152" s="7"/>
      <c r="Q152" s="7"/>
      <c r="R152" s="7"/>
      <c r="S152" s="7"/>
      <c r="T152"/>
      <c r="U152"/>
      <c r="V152" s="7"/>
      <c r="W152" s="7"/>
      <c r="X152" s="7"/>
    </row>
    <row r="153" spans="1:24" s="2" customFormat="1" ht="18.95" customHeight="1" x14ac:dyDescent="0.25">
      <c r="A153" s="19">
        <v>9229</v>
      </c>
      <c r="B153" s="38">
        <v>726089</v>
      </c>
      <c r="C153" s="17"/>
      <c r="D153" s="40">
        <v>1760</v>
      </c>
      <c r="E153" s="215" t="s">
        <v>2412</v>
      </c>
      <c r="F153" s="35">
        <v>611</v>
      </c>
      <c r="G153" s="35">
        <v>610</v>
      </c>
      <c r="H153" s="35" t="s">
        <v>2371</v>
      </c>
      <c r="I153" s="198" t="s">
        <v>2475</v>
      </c>
      <c r="J153" s="186">
        <v>34969</v>
      </c>
      <c r="K153" s="195">
        <v>1083156.9584516112</v>
      </c>
      <c r="L153" s="195">
        <f>+J153</f>
        <v>34969</v>
      </c>
      <c r="M153" s="194"/>
      <c r="N153" s="38"/>
      <c r="O153" s="38"/>
      <c r="P153" s="17"/>
      <c r="Q153" s="17"/>
      <c r="R153" s="17"/>
      <c r="S153" s="26"/>
      <c r="T153" s="11"/>
      <c r="U153"/>
      <c r="V153" s="17"/>
      <c r="W153" s="17"/>
      <c r="X153" s="17"/>
    </row>
    <row r="154" spans="1:24" s="2" customFormat="1" ht="18.95" hidden="1" customHeight="1" x14ac:dyDescent="0.25">
      <c r="A154" s="19"/>
      <c r="B154" s="38">
        <v>726089</v>
      </c>
      <c r="C154" s="17"/>
      <c r="D154" s="40">
        <v>1761</v>
      </c>
      <c r="E154" s="215"/>
      <c r="F154" s="35">
        <v>611</v>
      </c>
      <c r="G154" s="35"/>
      <c r="H154" s="35" t="s">
        <v>2371</v>
      </c>
      <c r="I154" s="198"/>
      <c r="J154" s="186"/>
      <c r="K154" s="195"/>
      <c r="L154" s="195">
        <f>+K153-L153</f>
        <v>1048187.9584516112</v>
      </c>
      <c r="M154" s="194"/>
      <c r="N154" s="38"/>
      <c r="O154" s="38"/>
      <c r="P154" s="17"/>
      <c r="Q154" s="17"/>
      <c r="R154" s="17"/>
      <c r="S154" s="26"/>
      <c r="T154" s="11"/>
      <c r="U154"/>
      <c r="V154" s="17"/>
      <c r="W154" s="17"/>
      <c r="X154" s="17"/>
    </row>
    <row r="155" spans="1:24" s="2" customFormat="1" ht="18.95" hidden="1" customHeight="1" x14ac:dyDescent="0.25">
      <c r="A155" s="19"/>
      <c r="B155" s="38">
        <v>726089</v>
      </c>
      <c r="C155" s="17"/>
      <c r="D155" s="40">
        <v>2812</v>
      </c>
      <c r="E155" s="215"/>
      <c r="F155" s="35">
        <v>611</v>
      </c>
      <c r="G155" s="35"/>
      <c r="H155" s="35" t="s">
        <v>2371</v>
      </c>
      <c r="I155" s="198"/>
      <c r="J155" s="186"/>
      <c r="K155" s="195"/>
      <c r="L155" s="195">
        <f>-L154-L153</f>
        <v>-1083156.9584516112</v>
      </c>
      <c r="M155" s="194"/>
      <c r="N155" s="38"/>
      <c r="O155" s="38"/>
      <c r="P155" s="17"/>
      <c r="Q155" s="17"/>
      <c r="R155" s="17"/>
      <c r="S155" s="26"/>
      <c r="T155" s="11"/>
      <c r="U155"/>
      <c r="V155" s="17"/>
      <c r="W155" s="17"/>
      <c r="X155" s="17"/>
    </row>
    <row r="156" spans="1:24" s="2" customFormat="1" ht="18.95" customHeight="1" x14ac:dyDescent="0.25">
      <c r="A156" s="19">
        <v>9239</v>
      </c>
      <c r="B156" s="38">
        <v>726090</v>
      </c>
      <c r="C156" s="180">
        <v>18595</v>
      </c>
      <c r="D156" s="41">
        <v>2812</v>
      </c>
      <c r="E156" s="19" t="s">
        <v>602</v>
      </c>
      <c r="F156" s="35">
        <v>611</v>
      </c>
      <c r="G156" s="35">
        <v>610</v>
      </c>
      <c r="H156" s="35" t="s">
        <v>2361</v>
      </c>
      <c r="I156" s="198" t="s">
        <v>2475</v>
      </c>
      <c r="J156" s="183"/>
      <c r="K156" s="187"/>
      <c r="L156" s="221">
        <f>-M156</f>
        <v>574644.69999999995</v>
      </c>
      <c r="M156" s="185">
        <v>-574644.69999999995</v>
      </c>
      <c r="N156" s="174">
        <v>9239</v>
      </c>
      <c r="O156" s="174"/>
      <c r="P156" s="7" t="s">
        <v>16</v>
      </c>
      <c r="Q156" s="7" t="s">
        <v>17</v>
      </c>
      <c r="R156" s="7" t="s">
        <v>8</v>
      </c>
      <c r="S156" s="7">
        <v>24430</v>
      </c>
      <c r="T156" t="str">
        <f>VLOOKUP(S156,'Acct Unit'!D:E,2,FALSE)</f>
        <v>Office For Research Devel -RE</v>
      </c>
      <c r="U156">
        <f>VLOOKUP(S156,'Acct Unit'!D:F,3,FALSE)</f>
        <v>10</v>
      </c>
      <c r="V156" s="7" t="s">
        <v>8</v>
      </c>
      <c r="W156" s="7" t="s">
        <v>598</v>
      </c>
      <c r="X156" s="212" t="s">
        <v>605</v>
      </c>
    </row>
    <row r="157" spans="1:24" s="2" customFormat="1" ht="18.95" hidden="1" customHeight="1" x14ac:dyDescent="0.25">
      <c r="A157" s="19"/>
      <c r="B157" s="38"/>
      <c r="C157" s="180"/>
      <c r="D157" s="41" t="s">
        <v>2653</v>
      </c>
      <c r="E157" s="19"/>
      <c r="F157" s="35">
        <v>611</v>
      </c>
      <c r="G157" s="35"/>
      <c r="H157" s="35"/>
      <c r="I157" s="198"/>
      <c r="J157" s="183"/>
      <c r="K157" s="187"/>
      <c r="L157" s="221">
        <f>-L156</f>
        <v>-574644.69999999995</v>
      </c>
      <c r="M157" s="185"/>
      <c r="N157" s="174"/>
      <c r="O157" s="174"/>
      <c r="P157" s="7"/>
      <c r="Q157" s="7"/>
      <c r="R157" s="7"/>
      <c r="S157" s="7"/>
      <c r="T157"/>
      <c r="U157"/>
      <c r="V157" s="7"/>
      <c r="W157" s="7"/>
      <c r="X157" s="212"/>
    </row>
    <row r="158" spans="1:24" s="2" customFormat="1" ht="18.95" customHeight="1" x14ac:dyDescent="0.25">
      <c r="A158" s="19">
        <v>9239</v>
      </c>
      <c r="B158" s="38">
        <v>726090</v>
      </c>
      <c r="C158" s="17"/>
      <c r="D158" s="40">
        <v>1760</v>
      </c>
      <c r="E158" s="215" t="s">
        <v>2407</v>
      </c>
      <c r="F158" s="35">
        <v>611</v>
      </c>
      <c r="G158" s="35">
        <v>610</v>
      </c>
      <c r="H158" s="35" t="s">
        <v>2361</v>
      </c>
      <c r="I158" s="198" t="s">
        <v>2475</v>
      </c>
      <c r="J158" s="186">
        <v>50947</v>
      </c>
      <c r="K158" s="195">
        <v>439799.84027620166</v>
      </c>
      <c r="L158" s="195">
        <f>+J158</f>
        <v>50947</v>
      </c>
      <c r="M158" s="194"/>
      <c r="N158" s="38"/>
      <c r="O158" s="38"/>
      <c r="P158" s="17"/>
      <c r="Q158" s="17"/>
      <c r="R158" s="17"/>
      <c r="S158" s="26"/>
      <c r="T158" s="11"/>
      <c r="U158"/>
      <c r="V158" s="17"/>
      <c r="W158" s="17"/>
      <c r="X158" s="17"/>
    </row>
    <row r="159" spans="1:24" s="2" customFormat="1" ht="18.95" hidden="1" customHeight="1" x14ac:dyDescent="0.25">
      <c r="A159" s="19"/>
      <c r="B159" s="38">
        <v>726090</v>
      </c>
      <c r="C159" s="17"/>
      <c r="D159" s="40">
        <v>1761</v>
      </c>
      <c r="E159" s="215"/>
      <c r="F159" s="35">
        <v>611</v>
      </c>
      <c r="G159" s="35"/>
      <c r="H159" s="35" t="s">
        <v>2361</v>
      </c>
      <c r="I159" s="198"/>
      <c r="J159" s="186"/>
      <c r="K159" s="195"/>
      <c r="L159" s="195">
        <f>+K158-L158</f>
        <v>388852.84027620166</v>
      </c>
      <c r="M159" s="194"/>
      <c r="N159" s="38"/>
      <c r="O159" s="38"/>
      <c r="P159" s="17"/>
      <c r="Q159" s="17"/>
      <c r="R159" s="17"/>
      <c r="S159" s="26"/>
      <c r="T159" s="11"/>
      <c r="U159"/>
      <c r="V159" s="17"/>
      <c r="W159" s="17"/>
      <c r="X159" s="17"/>
    </row>
    <row r="160" spans="1:24" s="2" customFormat="1" ht="18.95" hidden="1" customHeight="1" x14ac:dyDescent="0.25">
      <c r="A160" s="19"/>
      <c r="B160" s="38">
        <v>726090</v>
      </c>
      <c r="C160" s="17"/>
      <c r="D160" s="40">
        <v>2812</v>
      </c>
      <c r="E160" s="215"/>
      <c r="F160" s="35">
        <v>611</v>
      </c>
      <c r="G160" s="35"/>
      <c r="H160" s="35" t="s">
        <v>2361</v>
      </c>
      <c r="I160" s="198"/>
      <c r="J160" s="186"/>
      <c r="K160" s="195"/>
      <c r="L160" s="195">
        <f>-L159-L158</f>
        <v>-439799.84027620166</v>
      </c>
      <c r="M160" s="194"/>
      <c r="N160" s="38"/>
      <c r="O160" s="38"/>
      <c r="P160" s="17"/>
      <c r="Q160" s="17"/>
      <c r="R160" s="17"/>
      <c r="S160" s="26"/>
      <c r="T160" s="11"/>
      <c r="U160"/>
      <c r="V160" s="17"/>
      <c r="W160" s="17"/>
      <c r="X160" s="17"/>
    </row>
    <row r="161" spans="1:24" s="2" customFormat="1" ht="18.95" customHeight="1" x14ac:dyDescent="0.25">
      <c r="A161" s="19">
        <v>9289</v>
      </c>
      <c r="B161" s="38">
        <v>776093</v>
      </c>
      <c r="C161" s="180">
        <v>18597</v>
      </c>
      <c r="D161" s="41">
        <v>2812</v>
      </c>
      <c r="E161" s="19" t="s">
        <v>608</v>
      </c>
      <c r="F161" s="35">
        <v>611</v>
      </c>
      <c r="G161" s="35">
        <v>610</v>
      </c>
      <c r="H161" s="35" t="s">
        <v>2353</v>
      </c>
      <c r="I161" s="198" t="s">
        <v>2475</v>
      </c>
      <c r="J161" s="183"/>
      <c r="K161" s="187"/>
      <c r="L161" s="221">
        <f>-M161</f>
        <v>64308.42</v>
      </c>
      <c r="M161" s="185">
        <v>-64308.42</v>
      </c>
      <c r="N161" s="174">
        <v>9289</v>
      </c>
      <c r="O161" s="174"/>
      <c r="P161" s="7" t="s">
        <v>103</v>
      </c>
      <c r="Q161" s="7" t="s">
        <v>104</v>
      </c>
      <c r="R161" s="7" t="s">
        <v>8</v>
      </c>
      <c r="S161" s="7">
        <v>15930</v>
      </c>
      <c r="T161" t="str">
        <f>VLOOKUP(S161,'Acct Unit'!D:E,2,FALSE)</f>
        <v>Div of Cardiology -TB</v>
      </c>
      <c r="U161">
        <f>VLOOKUP(S161,'Acct Unit'!D:F,3,FALSE)</f>
        <v>10</v>
      </c>
      <c r="V161" s="7" t="s">
        <v>8</v>
      </c>
      <c r="W161" s="7" t="s">
        <v>9</v>
      </c>
      <c r="X161" s="7" t="s">
        <v>611</v>
      </c>
    </row>
    <row r="162" spans="1:24" s="2" customFormat="1" ht="18.95" hidden="1" customHeight="1" x14ac:dyDescent="0.25">
      <c r="A162" s="19"/>
      <c r="B162" s="38"/>
      <c r="C162" s="180"/>
      <c r="D162" s="41" t="s">
        <v>2653</v>
      </c>
      <c r="E162" s="19"/>
      <c r="F162" s="35">
        <v>611</v>
      </c>
      <c r="G162" s="35"/>
      <c r="H162" s="35"/>
      <c r="I162" s="198"/>
      <c r="J162" s="183"/>
      <c r="K162" s="187"/>
      <c r="L162" s="221">
        <f>-L161</f>
        <v>-64308.42</v>
      </c>
      <c r="M162" s="185"/>
      <c r="N162" s="174"/>
      <c r="O162" s="174"/>
      <c r="P162" s="7"/>
      <c r="Q162" s="7"/>
      <c r="R162" s="7"/>
      <c r="S162" s="7"/>
      <c r="T162"/>
      <c r="U162"/>
      <c r="V162" s="7"/>
      <c r="W162" s="7"/>
      <c r="X162" s="7"/>
    </row>
    <row r="163" spans="1:24" s="2" customFormat="1" ht="18.95" customHeight="1" x14ac:dyDescent="0.25">
      <c r="A163" s="19">
        <v>9289</v>
      </c>
      <c r="B163" s="38">
        <v>776093</v>
      </c>
      <c r="C163" s="17"/>
      <c r="D163" s="40">
        <v>1760</v>
      </c>
      <c r="E163" s="215" t="s">
        <v>2442</v>
      </c>
      <c r="F163" s="35">
        <v>611</v>
      </c>
      <c r="G163" s="35">
        <v>610</v>
      </c>
      <c r="H163" s="35" t="s">
        <v>2353</v>
      </c>
      <c r="I163" s="198" t="s">
        <v>2475</v>
      </c>
      <c r="J163" s="186">
        <v>1096</v>
      </c>
      <c r="K163" s="195">
        <v>41461.009116296264</v>
      </c>
      <c r="L163" s="195">
        <f>+J163</f>
        <v>1096</v>
      </c>
      <c r="M163" s="194"/>
      <c r="N163" s="38"/>
      <c r="O163" s="38"/>
      <c r="P163" s="17"/>
      <c r="Q163" s="17"/>
      <c r="R163" s="17"/>
      <c r="S163" s="26"/>
      <c r="T163" s="11"/>
      <c r="U163"/>
      <c r="V163" s="17"/>
      <c r="W163" s="17"/>
      <c r="X163" s="17"/>
    </row>
    <row r="164" spans="1:24" s="2" customFormat="1" ht="18.95" hidden="1" customHeight="1" x14ac:dyDescent="0.25">
      <c r="A164" s="19"/>
      <c r="B164" s="38">
        <v>776093</v>
      </c>
      <c r="C164" s="17"/>
      <c r="D164" s="40">
        <v>1761</v>
      </c>
      <c r="E164" s="215"/>
      <c r="F164" s="35">
        <v>611</v>
      </c>
      <c r="G164" s="35"/>
      <c r="H164" s="35" t="s">
        <v>2353</v>
      </c>
      <c r="I164" s="198"/>
      <c r="J164" s="186"/>
      <c r="K164" s="195"/>
      <c r="L164" s="195">
        <f>+K163-L163</f>
        <v>40365.009116296264</v>
      </c>
      <c r="M164" s="194"/>
      <c r="N164" s="38"/>
      <c r="O164" s="38"/>
      <c r="P164" s="17"/>
      <c r="Q164" s="17"/>
      <c r="R164" s="17"/>
      <c r="S164" s="26"/>
      <c r="T164" s="11"/>
      <c r="U164"/>
      <c r="V164" s="17"/>
      <c r="W164" s="17"/>
      <c r="X164" s="17"/>
    </row>
    <row r="165" spans="1:24" s="2" customFormat="1" ht="18.95" hidden="1" customHeight="1" x14ac:dyDescent="0.25">
      <c r="A165" s="19"/>
      <c r="B165" s="38">
        <v>776093</v>
      </c>
      <c r="C165" s="17"/>
      <c r="D165" s="40">
        <v>2812</v>
      </c>
      <c r="E165" s="215"/>
      <c r="F165" s="35">
        <v>611</v>
      </c>
      <c r="G165" s="35"/>
      <c r="H165" s="35" t="s">
        <v>2353</v>
      </c>
      <c r="I165" s="198"/>
      <c r="J165" s="186"/>
      <c r="K165" s="195"/>
      <c r="L165" s="195">
        <f>-L164-L163</f>
        <v>-41461.009116296264</v>
      </c>
      <c r="M165" s="194"/>
      <c r="N165" s="38"/>
      <c r="O165" s="38"/>
      <c r="P165" s="17"/>
      <c r="Q165" s="17"/>
      <c r="R165" s="17"/>
      <c r="S165" s="26"/>
      <c r="T165" s="11"/>
      <c r="U165"/>
      <c r="V165" s="17"/>
      <c r="W165" s="17"/>
      <c r="X165" s="17"/>
    </row>
    <row r="166" spans="1:24" s="2" customFormat="1" ht="18.95" customHeight="1" x14ac:dyDescent="0.25">
      <c r="A166" s="19">
        <v>9329</v>
      </c>
      <c r="B166" s="38">
        <v>776127</v>
      </c>
      <c r="C166" s="17"/>
      <c r="D166" s="41">
        <v>2812</v>
      </c>
      <c r="E166" s="215"/>
      <c r="F166" s="35">
        <v>611</v>
      </c>
      <c r="G166" s="35">
        <v>610</v>
      </c>
      <c r="H166" s="35" t="s">
        <v>2385</v>
      </c>
      <c r="I166" s="198" t="s">
        <v>2475</v>
      </c>
      <c r="J166" s="186"/>
      <c r="K166" s="195"/>
      <c r="L166" s="221">
        <f>-M166</f>
        <v>0</v>
      </c>
      <c r="M166" s="194">
        <v>0</v>
      </c>
      <c r="N166" s="38">
        <v>9329</v>
      </c>
      <c r="O166" s="38"/>
      <c r="P166" s="17"/>
      <c r="Q166" s="17"/>
      <c r="R166" s="17"/>
      <c r="S166" s="26"/>
      <c r="T166" s="11"/>
      <c r="U166"/>
      <c r="V166" s="17"/>
      <c r="W166" s="17"/>
      <c r="X166" s="17"/>
    </row>
    <row r="167" spans="1:24" s="2" customFormat="1" ht="18.95" hidden="1" customHeight="1" x14ac:dyDescent="0.25">
      <c r="A167" s="19"/>
      <c r="B167" s="38"/>
      <c r="C167" s="17"/>
      <c r="D167" s="41" t="s">
        <v>2653</v>
      </c>
      <c r="E167" s="215"/>
      <c r="F167" s="35">
        <v>611</v>
      </c>
      <c r="G167" s="35"/>
      <c r="H167" s="35"/>
      <c r="I167" s="198"/>
      <c r="J167" s="186"/>
      <c r="K167" s="195"/>
      <c r="L167" s="221">
        <f>-L166</f>
        <v>0</v>
      </c>
      <c r="M167" s="194"/>
      <c r="N167" s="38"/>
      <c r="O167" s="38"/>
      <c r="P167" s="17"/>
      <c r="Q167" s="17"/>
      <c r="R167" s="17"/>
      <c r="S167" s="26"/>
      <c r="T167" s="11"/>
      <c r="U167"/>
      <c r="V167" s="17"/>
      <c r="W167" s="17"/>
      <c r="X167" s="17"/>
    </row>
    <row r="168" spans="1:24" s="2" customFormat="1" ht="18.95" customHeight="1" x14ac:dyDescent="0.25">
      <c r="A168" s="19">
        <v>9329</v>
      </c>
      <c r="B168" s="38">
        <v>776127</v>
      </c>
      <c r="C168" s="17"/>
      <c r="D168" s="40">
        <v>1760</v>
      </c>
      <c r="E168" s="215" t="s">
        <v>2409</v>
      </c>
      <c r="F168" s="35">
        <v>611</v>
      </c>
      <c r="G168" s="35">
        <v>610</v>
      </c>
      <c r="H168" s="35" t="s">
        <v>2385</v>
      </c>
      <c r="I168" s="198" t="s">
        <v>2475</v>
      </c>
      <c r="J168" s="186">
        <v>41999</v>
      </c>
      <c r="K168" s="195">
        <v>13822.166932262484</v>
      </c>
      <c r="L168" s="195">
        <f>+J168</f>
        <v>41999</v>
      </c>
      <c r="M168" s="194"/>
      <c r="N168" s="38"/>
      <c r="O168" s="38"/>
      <c r="P168" s="17"/>
      <c r="Q168" s="17"/>
      <c r="R168" s="17"/>
      <c r="S168" s="26"/>
      <c r="T168" s="11"/>
      <c r="U168"/>
      <c r="V168" s="17"/>
      <c r="W168" s="17"/>
      <c r="X168" s="17"/>
    </row>
    <row r="169" spans="1:24" s="2" customFormat="1" ht="18.95" hidden="1" customHeight="1" x14ac:dyDescent="0.25">
      <c r="A169" s="19"/>
      <c r="B169" s="38">
        <v>776127</v>
      </c>
      <c r="C169" s="17"/>
      <c r="D169" s="40">
        <v>1761</v>
      </c>
      <c r="E169" s="215"/>
      <c r="F169" s="35">
        <v>611</v>
      </c>
      <c r="G169" s="35"/>
      <c r="H169" s="35" t="s">
        <v>2385</v>
      </c>
      <c r="I169" s="198"/>
      <c r="J169" s="186"/>
      <c r="K169" s="195"/>
      <c r="L169" s="195">
        <f>+K168-L168</f>
        <v>-28176.833067737516</v>
      </c>
      <c r="M169" s="194"/>
      <c r="N169" s="38"/>
      <c r="O169" s="38"/>
      <c r="P169" s="17"/>
      <c r="Q169" s="17"/>
      <c r="R169" s="17"/>
      <c r="S169" s="26"/>
      <c r="T169" s="11"/>
      <c r="U169"/>
      <c r="V169" s="17"/>
      <c r="W169" s="17"/>
      <c r="X169" s="17"/>
    </row>
    <row r="170" spans="1:24" s="2" customFormat="1" ht="18.95" hidden="1" customHeight="1" x14ac:dyDescent="0.25">
      <c r="A170" s="19"/>
      <c r="B170" s="38">
        <v>776127</v>
      </c>
      <c r="C170" s="17"/>
      <c r="D170" s="40">
        <v>2812</v>
      </c>
      <c r="E170" s="215"/>
      <c r="F170" s="35">
        <v>611</v>
      </c>
      <c r="G170" s="35"/>
      <c r="H170" s="35" t="s">
        <v>2385</v>
      </c>
      <c r="I170" s="198"/>
      <c r="J170" s="186"/>
      <c r="K170" s="195"/>
      <c r="L170" s="195">
        <f>-L169-L168</f>
        <v>-13822.166932262484</v>
      </c>
      <c r="M170" s="194"/>
      <c r="N170" s="38"/>
      <c r="O170" s="38"/>
      <c r="P170" s="17"/>
      <c r="Q170" s="17"/>
      <c r="R170" s="17"/>
      <c r="S170" s="26"/>
      <c r="T170" s="11"/>
      <c r="U170"/>
      <c r="V170" s="17"/>
      <c r="W170" s="17"/>
      <c r="X170" s="17"/>
    </row>
    <row r="171" spans="1:24" s="2" customFormat="1" ht="18.95" customHeight="1" x14ac:dyDescent="0.25">
      <c r="A171" s="19">
        <v>9339</v>
      </c>
      <c r="B171" s="38">
        <v>776094</v>
      </c>
      <c r="C171" s="180">
        <v>18605</v>
      </c>
      <c r="D171" s="41">
        <v>2812</v>
      </c>
      <c r="E171" s="19" t="s">
        <v>610</v>
      </c>
      <c r="F171" s="35">
        <v>611</v>
      </c>
      <c r="G171" s="35">
        <v>610</v>
      </c>
      <c r="H171" s="35" t="s">
        <v>2353</v>
      </c>
      <c r="I171" s="198" t="s">
        <v>2475</v>
      </c>
      <c r="J171" s="183"/>
      <c r="K171" s="187"/>
      <c r="L171" s="221">
        <f>-M171</f>
        <v>185560.76</v>
      </c>
      <c r="M171" s="185">
        <v>-185560.76</v>
      </c>
      <c r="N171" s="174">
        <v>9339</v>
      </c>
      <c r="O171" s="174"/>
      <c r="P171" s="7" t="s">
        <v>103</v>
      </c>
      <c r="Q171" s="7" t="s">
        <v>104</v>
      </c>
      <c r="R171" s="7" t="s">
        <v>8</v>
      </c>
      <c r="S171" s="7">
        <v>10102</v>
      </c>
      <c r="T171" t="str">
        <f>VLOOKUP(S171,'Acct Unit'!D:E,2,FALSE)</f>
        <v>Admin-Ortho -TB</v>
      </c>
      <c r="U171">
        <f>VLOOKUP(S171,'Acct Unit'!D:F,3,FALSE)</f>
        <v>10</v>
      </c>
      <c r="V171" s="7" t="s">
        <v>8</v>
      </c>
      <c r="W171" s="7" t="s">
        <v>598</v>
      </c>
      <c r="X171" s="7" t="s">
        <v>613</v>
      </c>
    </row>
    <row r="172" spans="1:24" s="2" customFormat="1" ht="18.95" hidden="1" customHeight="1" x14ac:dyDescent="0.25">
      <c r="A172" s="19"/>
      <c r="B172" s="38"/>
      <c r="C172" s="180"/>
      <c r="D172" s="41" t="s">
        <v>2653</v>
      </c>
      <c r="E172" s="19"/>
      <c r="F172" s="35">
        <v>611</v>
      </c>
      <c r="G172" s="35"/>
      <c r="H172" s="35"/>
      <c r="I172" s="198"/>
      <c r="J172" s="183"/>
      <c r="K172" s="187"/>
      <c r="L172" s="221">
        <f>-L171</f>
        <v>-185560.76</v>
      </c>
      <c r="M172" s="185"/>
      <c r="N172" s="174"/>
      <c r="O172" s="174"/>
      <c r="P172" s="7"/>
      <c r="Q172" s="7"/>
      <c r="R172" s="7"/>
      <c r="S172" s="7"/>
      <c r="T172"/>
      <c r="U172"/>
      <c r="V172" s="7"/>
      <c r="W172" s="7"/>
      <c r="X172" s="7"/>
    </row>
    <row r="173" spans="1:24" s="2" customFormat="1" ht="18.95" customHeight="1" x14ac:dyDescent="0.25">
      <c r="A173" s="19">
        <v>9339</v>
      </c>
      <c r="B173" s="38">
        <v>776094</v>
      </c>
      <c r="C173" s="17"/>
      <c r="D173" s="40">
        <v>1760</v>
      </c>
      <c r="E173" s="94" t="s">
        <v>2418</v>
      </c>
      <c r="F173" s="35">
        <v>611</v>
      </c>
      <c r="G173" s="35">
        <v>610</v>
      </c>
      <c r="H173" s="35" t="s">
        <v>2353</v>
      </c>
      <c r="I173" s="198" t="s">
        <v>2475</v>
      </c>
      <c r="J173" s="186">
        <v>20908</v>
      </c>
      <c r="K173" s="189">
        <v>527754.69744156289</v>
      </c>
      <c r="L173" s="195">
        <f>+J173</f>
        <v>20908</v>
      </c>
      <c r="M173" s="194"/>
      <c r="N173" s="38"/>
      <c r="O173" s="38"/>
      <c r="P173" s="17"/>
      <c r="Q173" s="17"/>
      <c r="R173" s="17"/>
      <c r="S173" s="26"/>
      <c r="T173" s="11"/>
      <c r="U173"/>
      <c r="V173" s="17"/>
      <c r="W173" s="17"/>
      <c r="X173" s="17"/>
    </row>
    <row r="174" spans="1:24" s="2" customFormat="1" ht="18.95" hidden="1" customHeight="1" x14ac:dyDescent="0.25">
      <c r="A174" s="19"/>
      <c r="B174" s="38">
        <v>776094</v>
      </c>
      <c r="C174" s="17"/>
      <c r="D174" s="40">
        <v>1761</v>
      </c>
      <c r="E174" s="94"/>
      <c r="F174" s="35">
        <v>611</v>
      </c>
      <c r="G174" s="35"/>
      <c r="H174" s="35" t="s">
        <v>2353</v>
      </c>
      <c r="I174" s="198"/>
      <c r="J174" s="186"/>
      <c r="K174" s="189"/>
      <c r="L174" s="195">
        <f>+K173-L173</f>
        <v>506846.69744156289</v>
      </c>
      <c r="M174" s="194"/>
      <c r="N174" s="38"/>
      <c r="O174" s="38"/>
      <c r="P174" s="17"/>
      <c r="Q174" s="17"/>
      <c r="R174" s="17"/>
      <c r="S174" s="26"/>
      <c r="T174" s="11"/>
      <c r="U174"/>
      <c r="V174" s="17"/>
      <c r="W174" s="17"/>
      <c r="X174" s="17"/>
    </row>
    <row r="175" spans="1:24" s="2" customFormat="1" ht="18.95" hidden="1" customHeight="1" x14ac:dyDescent="0.25">
      <c r="A175" s="19"/>
      <c r="B175" s="38">
        <v>776094</v>
      </c>
      <c r="C175" s="17"/>
      <c r="D175" s="40">
        <v>2812</v>
      </c>
      <c r="E175" s="94"/>
      <c r="F175" s="35">
        <v>611</v>
      </c>
      <c r="G175" s="35"/>
      <c r="H175" s="35" t="s">
        <v>2353</v>
      </c>
      <c r="I175" s="198"/>
      <c r="J175" s="186"/>
      <c r="K175" s="189"/>
      <c r="L175" s="195">
        <f>-L174-L173</f>
        <v>-527754.69744156289</v>
      </c>
      <c r="M175" s="194"/>
      <c r="N175" s="38"/>
      <c r="O175" s="38"/>
      <c r="P175" s="17"/>
      <c r="Q175" s="17"/>
      <c r="R175" s="17"/>
      <c r="S175" s="26"/>
      <c r="T175" s="11"/>
      <c r="U175"/>
      <c r="V175" s="17"/>
      <c r="W175" s="17"/>
      <c r="X175" s="17"/>
    </row>
    <row r="176" spans="1:24" s="2" customFormat="1" ht="18.75" customHeight="1" x14ac:dyDescent="0.25">
      <c r="A176" s="19">
        <v>9379</v>
      </c>
      <c r="B176" s="38">
        <v>776095</v>
      </c>
      <c r="C176" s="180">
        <v>18513</v>
      </c>
      <c r="D176" s="41">
        <v>2812</v>
      </c>
      <c r="E176" s="19" t="s">
        <v>612</v>
      </c>
      <c r="F176" s="35">
        <v>611</v>
      </c>
      <c r="G176" s="35">
        <v>610</v>
      </c>
      <c r="H176" s="35" t="s">
        <v>2338</v>
      </c>
      <c r="I176" s="198" t="s">
        <v>2475</v>
      </c>
      <c r="J176" s="183"/>
      <c r="K176" s="187"/>
      <c r="L176" s="221">
        <f>-M176</f>
        <v>188336.26</v>
      </c>
      <c r="M176" s="185">
        <v>-188336.26</v>
      </c>
      <c r="N176" s="174">
        <v>9379</v>
      </c>
      <c r="O176" s="174"/>
      <c r="P176" s="7" t="s">
        <v>29</v>
      </c>
      <c r="Q176" s="7" t="s">
        <v>30</v>
      </c>
      <c r="R176" s="7" t="s">
        <v>8</v>
      </c>
      <c r="S176" s="7">
        <v>21714</v>
      </c>
      <c r="T176" t="str">
        <f>VLOOKUP(S176,'Acct Unit'!D:E,2,FALSE)</f>
        <v>Medicine Administration -TB</v>
      </c>
      <c r="U176">
        <f>VLOOKUP(S176,'Acct Unit'!D:F,3,FALSE)</f>
        <v>10</v>
      </c>
      <c r="V176" s="7" t="s">
        <v>8</v>
      </c>
      <c r="W176" s="7" t="s">
        <v>598</v>
      </c>
      <c r="X176" s="212" t="s">
        <v>615</v>
      </c>
    </row>
    <row r="177" spans="1:24" s="2" customFormat="1" ht="18.75" hidden="1" customHeight="1" x14ac:dyDescent="0.25">
      <c r="A177" s="19"/>
      <c r="B177" s="38"/>
      <c r="C177" s="180"/>
      <c r="D177" s="41" t="s">
        <v>2653</v>
      </c>
      <c r="E177" s="19"/>
      <c r="F177" s="35">
        <v>611</v>
      </c>
      <c r="G177" s="35"/>
      <c r="H177" s="35"/>
      <c r="I177" s="198"/>
      <c r="J177" s="183"/>
      <c r="K177" s="187"/>
      <c r="L177" s="221">
        <f>-L176</f>
        <v>-188336.26</v>
      </c>
      <c r="M177" s="185"/>
      <c r="N177" s="174"/>
      <c r="O177" s="174"/>
      <c r="P177" s="7"/>
      <c r="Q177" s="7"/>
      <c r="R177" s="7"/>
      <c r="S177" s="7"/>
      <c r="T177"/>
      <c r="U177"/>
      <c r="V177" s="7"/>
      <c r="W177" s="7"/>
      <c r="X177" s="212"/>
    </row>
    <row r="178" spans="1:24" s="2" customFormat="1" ht="18.95" customHeight="1" x14ac:dyDescent="0.25">
      <c r="A178" s="19">
        <v>9379</v>
      </c>
      <c r="B178" s="38">
        <v>776095</v>
      </c>
      <c r="C178" s="17"/>
      <c r="D178" s="40">
        <v>1760</v>
      </c>
      <c r="E178" s="94" t="s">
        <v>2403</v>
      </c>
      <c r="F178" s="35">
        <v>611</v>
      </c>
      <c r="G178" s="35">
        <v>610</v>
      </c>
      <c r="H178" s="35" t="s">
        <v>2338</v>
      </c>
      <c r="I178" s="198" t="s">
        <v>2475</v>
      </c>
      <c r="J178" s="186">
        <v>158958</v>
      </c>
      <c r="K178" s="195">
        <v>262621.40746388637</v>
      </c>
      <c r="L178" s="195">
        <f>+J178</f>
        <v>158958</v>
      </c>
      <c r="M178" s="194"/>
      <c r="N178" s="38"/>
      <c r="O178" s="38"/>
      <c r="P178" s="17"/>
      <c r="Q178" s="17"/>
      <c r="R178" s="17"/>
      <c r="S178" s="26"/>
      <c r="T178" s="11"/>
      <c r="U178"/>
      <c r="V178" s="17"/>
      <c r="W178" s="17"/>
      <c r="X178" s="17"/>
    </row>
    <row r="179" spans="1:24" s="2" customFormat="1" ht="18.95" hidden="1" customHeight="1" x14ac:dyDescent="0.25">
      <c r="A179" s="19"/>
      <c r="B179" s="38">
        <v>776095</v>
      </c>
      <c r="C179" s="17"/>
      <c r="D179" s="40">
        <v>1761</v>
      </c>
      <c r="E179" s="94"/>
      <c r="F179" s="35">
        <v>611</v>
      </c>
      <c r="G179" s="35"/>
      <c r="H179" s="35" t="s">
        <v>2338</v>
      </c>
      <c r="I179" s="198"/>
      <c r="J179" s="186"/>
      <c r="K179" s="195"/>
      <c r="L179" s="195">
        <f>+K178-L178</f>
        <v>103663.40746388637</v>
      </c>
      <c r="M179" s="194"/>
      <c r="N179" s="38"/>
      <c r="O179" s="38"/>
      <c r="P179" s="17"/>
      <c r="Q179" s="17"/>
      <c r="R179" s="17"/>
      <c r="S179" s="26"/>
      <c r="T179" s="11"/>
      <c r="U179"/>
      <c r="V179" s="17"/>
      <c r="W179" s="17"/>
      <c r="X179" s="17"/>
    </row>
    <row r="180" spans="1:24" s="2" customFormat="1" ht="18.95" hidden="1" customHeight="1" x14ac:dyDescent="0.25">
      <c r="A180" s="19"/>
      <c r="B180" s="38">
        <v>776095</v>
      </c>
      <c r="C180" s="17"/>
      <c r="D180" s="40">
        <v>2812</v>
      </c>
      <c r="E180" s="94"/>
      <c r="F180" s="35">
        <v>611</v>
      </c>
      <c r="G180" s="35"/>
      <c r="H180" s="35" t="s">
        <v>2338</v>
      </c>
      <c r="I180" s="198"/>
      <c r="J180" s="186"/>
      <c r="K180" s="195"/>
      <c r="L180" s="195">
        <f>-L179-L178</f>
        <v>-262621.40746388637</v>
      </c>
      <c r="M180" s="194"/>
      <c r="N180" s="38"/>
      <c r="O180" s="38"/>
      <c r="P180" s="17"/>
      <c r="Q180" s="17"/>
      <c r="R180" s="17"/>
      <c r="S180" s="26"/>
      <c r="T180" s="11"/>
      <c r="U180"/>
      <c r="V180" s="17"/>
      <c r="W180" s="17"/>
      <c r="X180" s="17"/>
    </row>
    <row r="181" spans="1:24" s="2" customFormat="1" ht="18.95" customHeight="1" x14ac:dyDescent="0.25">
      <c r="A181" s="19">
        <v>9429</v>
      </c>
      <c r="B181" s="38">
        <v>776097</v>
      </c>
      <c r="C181" s="180">
        <v>18607</v>
      </c>
      <c r="D181" s="41">
        <v>2812</v>
      </c>
      <c r="E181" s="8" t="s">
        <v>616</v>
      </c>
      <c r="F181" s="35">
        <v>611</v>
      </c>
      <c r="G181" s="35">
        <v>610</v>
      </c>
      <c r="H181" s="35" t="s">
        <v>2351</v>
      </c>
      <c r="I181" s="198" t="s">
        <v>2475</v>
      </c>
      <c r="J181" s="183"/>
      <c r="K181" s="187"/>
      <c r="L181" s="221">
        <f>-M181</f>
        <v>749574</v>
      </c>
      <c r="M181" s="185">
        <v>-749574</v>
      </c>
      <c r="N181" s="174">
        <v>9429</v>
      </c>
      <c r="O181" s="174"/>
      <c r="P181" s="7" t="s">
        <v>60</v>
      </c>
      <c r="Q181" s="7" t="s">
        <v>61</v>
      </c>
      <c r="R181" s="7" t="s">
        <v>8</v>
      </c>
      <c r="S181" s="7">
        <v>21714</v>
      </c>
      <c r="T181" t="str">
        <f>VLOOKUP(S181,'Acct Unit'!D:E,2,FALSE)</f>
        <v>Medicine Administration -TB</v>
      </c>
      <c r="U181">
        <f>VLOOKUP(S181,'Acct Unit'!D:F,3,FALSE)</f>
        <v>10</v>
      </c>
      <c r="V181" s="7" t="s">
        <v>8</v>
      </c>
      <c r="W181" s="7" t="s">
        <v>598</v>
      </c>
      <c r="X181" s="7" t="s">
        <v>619</v>
      </c>
    </row>
    <row r="182" spans="1:24" s="2" customFormat="1" ht="18.95" hidden="1" customHeight="1" x14ac:dyDescent="0.25">
      <c r="A182" s="19"/>
      <c r="B182" s="38"/>
      <c r="C182" s="180"/>
      <c r="D182" s="41" t="s">
        <v>2653</v>
      </c>
      <c r="E182" s="8"/>
      <c r="F182" s="35">
        <v>611</v>
      </c>
      <c r="G182" s="35"/>
      <c r="H182" s="35"/>
      <c r="I182" s="198"/>
      <c r="J182" s="183"/>
      <c r="K182" s="187"/>
      <c r="L182" s="221">
        <f>-L181</f>
        <v>-749574</v>
      </c>
      <c r="M182" s="185"/>
      <c r="N182" s="174"/>
      <c r="O182" s="174"/>
      <c r="P182" s="7"/>
      <c r="Q182" s="7"/>
      <c r="R182" s="7"/>
      <c r="S182" s="7"/>
      <c r="T182"/>
      <c r="U182"/>
      <c r="V182" s="7"/>
      <c r="W182" s="7"/>
      <c r="X182" s="7"/>
    </row>
    <row r="183" spans="1:24" s="2" customFormat="1" ht="18.95" customHeight="1" x14ac:dyDescent="0.25">
      <c r="A183" s="19">
        <v>9429</v>
      </c>
      <c r="B183" s="38">
        <v>776097</v>
      </c>
      <c r="C183" s="17"/>
      <c r="D183" s="40">
        <v>1760</v>
      </c>
      <c r="E183" s="94" t="s">
        <v>2417</v>
      </c>
      <c r="F183" s="35">
        <v>611</v>
      </c>
      <c r="G183" s="35">
        <v>610</v>
      </c>
      <c r="H183" s="35" t="s">
        <v>2351</v>
      </c>
      <c r="I183" s="198" t="s">
        <v>2475</v>
      </c>
      <c r="J183" s="186">
        <v>22734</v>
      </c>
      <c r="K183" s="195">
        <v>1999192.9405719934</v>
      </c>
      <c r="L183" s="195">
        <f>+J183</f>
        <v>22734</v>
      </c>
      <c r="M183" s="194"/>
      <c r="N183" s="38"/>
      <c r="O183" s="38"/>
      <c r="P183" s="17"/>
      <c r="Q183" s="17"/>
      <c r="R183" s="17"/>
      <c r="S183" s="26"/>
      <c r="T183" s="11"/>
      <c r="U183"/>
      <c r="V183" s="17"/>
      <c r="W183" s="17"/>
      <c r="X183" s="17"/>
    </row>
    <row r="184" spans="1:24" s="2" customFormat="1" ht="18.95" hidden="1" customHeight="1" x14ac:dyDescent="0.25">
      <c r="A184" s="19"/>
      <c r="B184" s="38">
        <v>776097</v>
      </c>
      <c r="C184" s="17"/>
      <c r="D184" s="40">
        <v>1761</v>
      </c>
      <c r="E184" s="94"/>
      <c r="F184" s="35">
        <v>611</v>
      </c>
      <c r="G184" s="35"/>
      <c r="H184" s="35" t="s">
        <v>2351</v>
      </c>
      <c r="I184" s="198"/>
      <c r="J184" s="186"/>
      <c r="K184" s="195"/>
      <c r="L184" s="195">
        <f>+K183-L183</f>
        <v>1976458.9405719934</v>
      </c>
      <c r="M184" s="194"/>
      <c r="N184" s="38"/>
      <c r="O184" s="38"/>
      <c r="P184" s="17"/>
      <c r="Q184" s="17"/>
      <c r="R184" s="17"/>
      <c r="S184" s="26"/>
      <c r="T184" s="11"/>
      <c r="U184"/>
      <c r="V184" s="17"/>
      <c r="W184" s="17"/>
      <c r="X184" s="17"/>
    </row>
    <row r="185" spans="1:24" s="2" customFormat="1" ht="18.95" hidden="1" customHeight="1" x14ac:dyDescent="0.25">
      <c r="A185" s="19"/>
      <c r="B185" s="38">
        <v>776097</v>
      </c>
      <c r="C185" s="17"/>
      <c r="D185" s="40">
        <v>2812</v>
      </c>
      <c r="E185" s="94"/>
      <c r="F185" s="35">
        <v>611</v>
      </c>
      <c r="G185" s="35"/>
      <c r="H185" s="35" t="s">
        <v>2351</v>
      </c>
      <c r="I185" s="198"/>
      <c r="J185" s="186"/>
      <c r="K185" s="195"/>
      <c r="L185" s="195">
        <f>-L184-L183</f>
        <v>-1999192.9405719934</v>
      </c>
      <c r="M185" s="194"/>
      <c r="N185" s="38"/>
      <c r="O185" s="38"/>
      <c r="P185" s="17"/>
      <c r="Q185" s="17"/>
      <c r="R185" s="17"/>
      <c r="S185" s="26"/>
      <c r="T185" s="11"/>
      <c r="U185"/>
      <c r="V185" s="17"/>
      <c r="W185" s="17"/>
      <c r="X185" s="17"/>
    </row>
    <row r="186" spans="1:24" s="2" customFormat="1" ht="18.95" customHeight="1" x14ac:dyDescent="0.25">
      <c r="A186" s="19">
        <v>9439</v>
      </c>
      <c r="B186" s="38">
        <v>776098</v>
      </c>
      <c r="C186" s="180">
        <v>18608</v>
      </c>
      <c r="D186" s="41">
        <v>2812</v>
      </c>
      <c r="E186" s="19" t="s">
        <v>618</v>
      </c>
      <c r="F186" s="35">
        <v>611</v>
      </c>
      <c r="G186" s="35">
        <v>610</v>
      </c>
      <c r="H186" s="35" t="s">
        <v>2371</v>
      </c>
      <c r="I186" s="198" t="s">
        <v>2475</v>
      </c>
      <c r="J186" s="183"/>
      <c r="K186" s="187"/>
      <c r="L186" s="221">
        <f>-M186</f>
        <v>61555.74</v>
      </c>
      <c r="M186" s="185">
        <v>-61555.74</v>
      </c>
      <c r="N186" s="174">
        <v>9439</v>
      </c>
      <c r="O186" s="174"/>
      <c r="P186" s="7" t="s">
        <v>11</v>
      </c>
      <c r="Q186" s="7" t="s">
        <v>12</v>
      </c>
      <c r="R186" s="7" t="s">
        <v>8</v>
      </c>
      <c r="S186" s="7">
        <v>15930</v>
      </c>
      <c r="T186" t="str">
        <f>VLOOKUP(S186,'Acct Unit'!D:E,2,FALSE)</f>
        <v>Div of Cardiology -TB</v>
      </c>
      <c r="U186">
        <f>VLOOKUP(S186,'Acct Unit'!D:F,3,FALSE)</f>
        <v>10</v>
      </c>
      <c r="V186" s="7" t="s">
        <v>8</v>
      </c>
      <c r="W186" s="7" t="s">
        <v>9</v>
      </c>
      <c r="X186" s="7" t="s">
        <v>621</v>
      </c>
    </row>
    <row r="187" spans="1:24" s="2" customFormat="1" ht="18.95" hidden="1" customHeight="1" x14ac:dyDescent="0.25">
      <c r="A187" s="19"/>
      <c r="B187" s="38"/>
      <c r="C187" s="180"/>
      <c r="D187" s="41" t="s">
        <v>2653</v>
      </c>
      <c r="E187" s="19"/>
      <c r="F187" s="35">
        <v>611</v>
      </c>
      <c r="G187" s="35"/>
      <c r="H187" s="35"/>
      <c r="I187" s="198"/>
      <c r="J187" s="183"/>
      <c r="K187" s="187"/>
      <c r="L187" s="221">
        <f>-L186</f>
        <v>-61555.74</v>
      </c>
      <c r="M187" s="185"/>
      <c r="N187" s="174"/>
      <c r="O187" s="174"/>
      <c r="P187" s="7"/>
      <c r="Q187" s="7"/>
      <c r="R187" s="7"/>
      <c r="S187" s="7"/>
      <c r="T187"/>
      <c r="U187"/>
      <c r="V187" s="7"/>
      <c r="W187" s="7"/>
      <c r="X187" s="7"/>
    </row>
    <row r="188" spans="1:24" s="2" customFormat="1" ht="18.95" customHeight="1" x14ac:dyDescent="0.25">
      <c r="A188" s="19">
        <v>9439</v>
      </c>
      <c r="B188" s="38">
        <v>776098</v>
      </c>
      <c r="C188" s="17"/>
      <c r="D188" s="40">
        <v>1760</v>
      </c>
      <c r="E188" s="94" t="s">
        <v>2433</v>
      </c>
      <c r="F188" s="35">
        <v>611</v>
      </c>
      <c r="G188" s="35">
        <v>610</v>
      </c>
      <c r="H188" s="35" t="s">
        <v>2371</v>
      </c>
      <c r="I188" s="198" t="s">
        <v>2475</v>
      </c>
      <c r="J188" s="186">
        <v>4748</v>
      </c>
      <c r="K188" s="195">
        <v>285242.08293984859</v>
      </c>
      <c r="L188" s="195">
        <f>+J188</f>
        <v>4748</v>
      </c>
      <c r="M188" s="194"/>
      <c r="N188" s="38"/>
      <c r="O188" s="38"/>
      <c r="P188" s="17"/>
      <c r="Q188" s="17"/>
      <c r="R188" s="17"/>
      <c r="S188" s="26"/>
      <c r="T188" s="11"/>
      <c r="U188"/>
      <c r="V188" s="17"/>
      <c r="W188" s="17"/>
      <c r="X188" s="17"/>
    </row>
    <row r="189" spans="1:24" s="2" customFormat="1" ht="18.95" hidden="1" customHeight="1" x14ac:dyDescent="0.25">
      <c r="A189" s="19"/>
      <c r="B189" s="38">
        <v>776098</v>
      </c>
      <c r="C189" s="17"/>
      <c r="D189" s="40">
        <v>1761</v>
      </c>
      <c r="E189" s="94"/>
      <c r="F189" s="35">
        <v>611</v>
      </c>
      <c r="G189" s="35"/>
      <c r="H189" s="35"/>
      <c r="I189" s="198"/>
      <c r="J189" s="186"/>
      <c r="K189" s="195"/>
      <c r="L189" s="195">
        <f>+K188-L188</f>
        <v>280494.08293984859</v>
      </c>
      <c r="M189" s="194"/>
      <c r="N189" s="38"/>
      <c r="O189" s="38"/>
      <c r="P189" s="17"/>
      <c r="Q189" s="17"/>
      <c r="R189" s="17"/>
      <c r="S189" s="26"/>
      <c r="T189" s="11"/>
      <c r="U189"/>
      <c r="V189" s="17"/>
      <c r="W189" s="17"/>
      <c r="X189" s="17"/>
    </row>
    <row r="190" spans="1:24" s="2" customFormat="1" ht="18.95" hidden="1" customHeight="1" x14ac:dyDescent="0.25">
      <c r="A190" s="19"/>
      <c r="B190" s="38">
        <v>776098</v>
      </c>
      <c r="C190" s="17"/>
      <c r="D190" s="40">
        <v>2812</v>
      </c>
      <c r="E190" s="94"/>
      <c r="F190" s="35">
        <v>611</v>
      </c>
      <c r="G190" s="35"/>
      <c r="H190" s="35"/>
      <c r="I190" s="198"/>
      <c r="J190" s="186"/>
      <c r="K190" s="195"/>
      <c r="L190" s="195">
        <f>-L189-L188</f>
        <v>-285242.08293984859</v>
      </c>
      <c r="M190" s="194"/>
      <c r="N190" s="38"/>
      <c r="O190" s="38"/>
      <c r="P190" s="17"/>
      <c r="Q190" s="17"/>
      <c r="R190" s="17"/>
      <c r="S190" s="26"/>
      <c r="T190" s="11"/>
      <c r="U190"/>
      <c r="V190" s="17"/>
      <c r="W190" s="17"/>
      <c r="X190" s="17"/>
    </row>
    <row r="191" spans="1:24" s="2" customFormat="1" ht="18.95" customHeight="1" x14ac:dyDescent="0.25">
      <c r="A191" s="19">
        <v>9459</v>
      </c>
      <c r="B191" s="38">
        <v>776099</v>
      </c>
      <c r="C191" s="180">
        <v>18609</v>
      </c>
      <c r="D191" s="41">
        <v>2812</v>
      </c>
      <c r="E191" s="19" t="s">
        <v>620</v>
      </c>
      <c r="F191" s="35">
        <v>611</v>
      </c>
      <c r="G191" s="35">
        <v>610</v>
      </c>
      <c r="H191" s="35" t="s">
        <v>2353</v>
      </c>
      <c r="I191" s="198" t="s">
        <v>2475</v>
      </c>
      <c r="J191" s="183"/>
      <c r="K191" s="187"/>
      <c r="L191" s="221">
        <f>-M191</f>
        <v>23129.87</v>
      </c>
      <c r="M191" s="185">
        <v>-23129.87</v>
      </c>
      <c r="N191" s="174">
        <v>9459</v>
      </c>
      <c r="O191" s="174"/>
      <c r="P191" s="7" t="s">
        <v>103</v>
      </c>
      <c r="Q191" s="7" t="s">
        <v>104</v>
      </c>
      <c r="R191" s="7" t="s">
        <v>8</v>
      </c>
      <c r="S191" s="7">
        <v>15938</v>
      </c>
      <c r="T191" t="str">
        <f>VLOOKUP(S191,'Acct Unit'!D:E,2,FALSE)</f>
        <v>Div of Emergency Medicine -TB</v>
      </c>
      <c r="U191">
        <f>VLOOKUP(S191,'Acct Unit'!D:F,3,FALSE)</f>
        <v>10</v>
      </c>
      <c r="V191" s="7" t="s">
        <v>8</v>
      </c>
      <c r="W191" s="7" t="s">
        <v>598</v>
      </c>
      <c r="X191" s="7" t="s">
        <v>623</v>
      </c>
    </row>
    <row r="192" spans="1:24" s="2" customFormat="1" ht="18.95" hidden="1" customHeight="1" x14ac:dyDescent="0.25">
      <c r="A192" s="19"/>
      <c r="B192" s="38"/>
      <c r="C192" s="180"/>
      <c r="D192" s="41" t="s">
        <v>2653</v>
      </c>
      <c r="E192" s="19"/>
      <c r="F192" s="35">
        <v>611</v>
      </c>
      <c r="G192" s="35"/>
      <c r="H192" s="35"/>
      <c r="I192" s="198"/>
      <c r="J192" s="183"/>
      <c r="K192" s="187"/>
      <c r="L192" s="221">
        <f>-L191</f>
        <v>-23129.87</v>
      </c>
      <c r="M192" s="185"/>
      <c r="N192" s="174"/>
      <c r="O192" s="174"/>
      <c r="P192" s="7"/>
      <c r="Q192" s="7"/>
      <c r="R192" s="7"/>
      <c r="S192" s="7"/>
      <c r="T192"/>
      <c r="U192"/>
      <c r="V192" s="7"/>
      <c r="W192" s="7"/>
      <c r="X192" s="7"/>
    </row>
    <row r="193" spans="1:24" s="2" customFormat="1" ht="18.95" customHeight="1" x14ac:dyDescent="0.25">
      <c r="A193" s="19">
        <v>9459</v>
      </c>
      <c r="B193" s="38">
        <v>776099</v>
      </c>
      <c r="C193" s="17"/>
      <c r="D193" s="40">
        <v>1760</v>
      </c>
      <c r="E193" s="94" t="s">
        <v>2431</v>
      </c>
      <c r="F193" s="35">
        <v>611</v>
      </c>
      <c r="G193" s="35">
        <v>610</v>
      </c>
      <c r="H193" s="35" t="s">
        <v>2353</v>
      </c>
      <c r="I193" s="198" t="s">
        <v>2475</v>
      </c>
      <c r="J193" s="186">
        <v>5022</v>
      </c>
      <c r="K193" s="195">
        <v>60313.174141082003</v>
      </c>
      <c r="L193" s="195">
        <f>+J193</f>
        <v>5022</v>
      </c>
      <c r="M193" s="194"/>
      <c r="N193" s="38"/>
      <c r="O193" s="38"/>
      <c r="P193" s="17"/>
      <c r="Q193" s="17"/>
      <c r="R193" s="17"/>
      <c r="S193" s="26"/>
      <c r="T193" s="11"/>
      <c r="U193"/>
      <c r="V193" s="17"/>
      <c r="W193" s="17"/>
      <c r="X193" s="17"/>
    </row>
    <row r="194" spans="1:24" s="2" customFormat="1" ht="18.95" hidden="1" customHeight="1" x14ac:dyDescent="0.25">
      <c r="A194" s="19"/>
      <c r="B194" s="38">
        <v>776099</v>
      </c>
      <c r="C194" s="17"/>
      <c r="D194" s="40">
        <v>1761</v>
      </c>
      <c r="E194" s="94"/>
      <c r="F194" s="35">
        <v>611</v>
      </c>
      <c r="G194" s="35"/>
      <c r="H194" s="35" t="s">
        <v>2353</v>
      </c>
      <c r="I194" s="198"/>
      <c r="J194" s="186"/>
      <c r="K194" s="195"/>
      <c r="L194" s="195">
        <f>+K193-L193</f>
        <v>55291.174141082003</v>
      </c>
      <c r="M194" s="194"/>
      <c r="N194" s="38"/>
      <c r="O194" s="38"/>
      <c r="P194" s="17"/>
      <c r="Q194" s="17"/>
      <c r="R194" s="17"/>
      <c r="S194" s="26"/>
      <c r="T194" s="11"/>
      <c r="U194"/>
      <c r="V194" s="17"/>
      <c r="W194" s="17"/>
      <c r="X194" s="17"/>
    </row>
    <row r="195" spans="1:24" s="2" customFormat="1" ht="18.95" hidden="1" customHeight="1" x14ac:dyDescent="0.25">
      <c r="A195" s="19"/>
      <c r="B195" s="38">
        <v>776099</v>
      </c>
      <c r="C195" s="17"/>
      <c r="D195" s="40">
        <v>2812</v>
      </c>
      <c r="E195" s="94"/>
      <c r="F195" s="35">
        <v>611</v>
      </c>
      <c r="G195" s="35"/>
      <c r="H195" s="35" t="s">
        <v>2353</v>
      </c>
      <c r="I195" s="198"/>
      <c r="J195" s="186"/>
      <c r="K195" s="195"/>
      <c r="L195" s="195">
        <f>-L194-L193</f>
        <v>-60313.174141082003</v>
      </c>
      <c r="M195" s="194"/>
      <c r="N195" s="38"/>
      <c r="O195" s="38"/>
      <c r="P195" s="17"/>
      <c r="Q195" s="17"/>
      <c r="R195" s="17"/>
      <c r="S195" s="26"/>
      <c r="T195" s="11"/>
      <c r="U195"/>
      <c r="V195" s="17"/>
      <c r="W195" s="17"/>
      <c r="X195" s="17"/>
    </row>
    <row r="196" spans="1:24" s="2" customFormat="1" ht="18.95" customHeight="1" x14ac:dyDescent="0.25">
      <c r="A196" s="19">
        <v>9489</v>
      </c>
      <c r="B196" s="38">
        <v>776102</v>
      </c>
      <c r="C196" s="180">
        <v>18610</v>
      </c>
      <c r="D196" s="41">
        <v>2812</v>
      </c>
      <c r="E196" s="19" t="s">
        <v>624</v>
      </c>
      <c r="F196" s="35">
        <v>611</v>
      </c>
      <c r="G196" s="35">
        <v>610</v>
      </c>
      <c r="H196" s="35" t="s">
        <v>2374</v>
      </c>
      <c r="I196" s="198" t="s">
        <v>2475</v>
      </c>
      <c r="J196" s="183"/>
      <c r="K196" s="187"/>
      <c r="L196" s="221">
        <f>-M196</f>
        <v>110793.56</v>
      </c>
      <c r="M196" s="185">
        <v>-110793.56</v>
      </c>
      <c r="N196" s="174">
        <v>9489</v>
      </c>
      <c r="O196" s="174"/>
      <c r="P196" s="7" t="s">
        <v>42</v>
      </c>
      <c r="Q196" s="7" t="s">
        <v>43</v>
      </c>
      <c r="R196" s="7" t="s">
        <v>8</v>
      </c>
      <c r="S196" s="7">
        <v>24430</v>
      </c>
      <c r="T196" t="str">
        <f>VLOOKUP(S196,'Acct Unit'!D:E,2,FALSE)</f>
        <v>Office For Research Devel -RE</v>
      </c>
      <c r="U196">
        <f>VLOOKUP(S196,'Acct Unit'!D:F,3,FALSE)</f>
        <v>10</v>
      </c>
      <c r="V196" s="7" t="s">
        <v>8</v>
      </c>
      <c r="W196" s="7" t="s">
        <v>9</v>
      </c>
      <c r="X196" s="212" t="s">
        <v>627</v>
      </c>
    </row>
    <row r="197" spans="1:24" s="2" customFormat="1" ht="18.95" hidden="1" customHeight="1" x14ac:dyDescent="0.25">
      <c r="A197" s="19"/>
      <c r="B197" s="38"/>
      <c r="C197" s="180"/>
      <c r="D197" s="41" t="s">
        <v>2653</v>
      </c>
      <c r="E197" s="19"/>
      <c r="F197" s="35">
        <v>611</v>
      </c>
      <c r="G197" s="35"/>
      <c r="H197" s="35"/>
      <c r="I197" s="198"/>
      <c r="J197" s="183"/>
      <c r="K197" s="187"/>
      <c r="L197" s="221">
        <f>-L196</f>
        <v>-110793.56</v>
      </c>
      <c r="M197" s="185"/>
      <c r="N197" s="174"/>
      <c r="O197" s="174"/>
      <c r="P197" s="7"/>
      <c r="Q197" s="7"/>
      <c r="R197" s="7"/>
      <c r="S197" s="7"/>
      <c r="T197"/>
      <c r="U197"/>
      <c r="V197" s="7"/>
      <c r="W197" s="7"/>
      <c r="X197" s="212"/>
    </row>
    <row r="198" spans="1:24" s="2" customFormat="1" ht="18.95" customHeight="1" x14ac:dyDescent="0.25">
      <c r="A198" s="19">
        <v>9489</v>
      </c>
      <c r="B198" s="38">
        <v>776102</v>
      </c>
      <c r="C198" s="17"/>
      <c r="D198" s="40">
        <v>1760</v>
      </c>
      <c r="E198" s="94" t="s">
        <v>2421</v>
      </c>
      <c r="F198" s="35">
        <v>611</v>
      </c>
      <c r="G198" s="35">
        <v>610</v>
      </c>
      <c r="H198" s="35" t="s">
        <v>2374</v>
      </c>
      <c r="I198" s="198" t="s">
        <v>2475</v>
      </c>
      <c r="J198" s="186">
        <v>15000</v>
      </c>
      <c r="K198" s="195">
        <v>133192.13811728585</v>
      </c>
      <c r="L198" s="195">
        <f>+J198</f>
        <v>15000</v>
      </c>
      <c r="M198" s="194"/>
      <c r="N198" s="38"/>
      <c r="O198" s="38"/>
      <c r="P198" s="17"/>
      <c r="Q198" s="17"/>
      <c r="R198" s="17"/>
      <c r="S198" s="26"/>
      <c r="T198" s="11"/>
      <c r="U198"/>
      <c r="V198" s="17"/>
      <c r="W198" s="17"/>
      <c r="X198" s="17"/>
    </row>
    <row r="199" spans="1:24" s="2" customFormat="1" ht="18.95" hidden="1" customHeight="1" x14ac:dyDescent="0.25">
      <c r="A199" s="19"/>
      <c r="B199" s="38">
        <v>776102</v>
      </c>
      <c r="C199" s="17"/>
      <c r="D199" s="40">
        <v>1761</v>
      </c>
      <c r="E199" s="94"/>
      <c r="F199" s="35">
        <v>611</v>
      </c>
      <c r="G199" s="35"/>
      <c r="H199" s="35" t="s">
        <v>2374</v>
      </c>
      <c r="I199" s="198"/>
      <c r="J199" s="186"/>
      <c r="K199" s="195"/>
      <c r="L199" s="195">
        <f>+K198-L198</f>
        <v>118192.13811728585</v>
      </c>
      <c r="M199" s="194"/>
      <c r="N199" s="38"/>
      <c r="O199" s="38"/>
      <c r="P199" s="17"/>
      <c r="Q199" s="17"/>
      <c r="R199" s="17"/>
      <c r="S199" s="26"/>
      <c r="T199" s="11"/>
      <c r="U199"/>
      <c r="V199" s="17"/>
      <c r="W199" s="17"/>
      <c r="X199" s="17"/>
    </row>
    <row r="200" spans="1:24" s="2" customFormat="1" ht="18.95" hidden="1" customHeight="1" x14ac:dyDescent="0.25">
      <c r="A200" s="19"/>
      <c r="B200" s="38">
        <v>776102</v>
      </c>
      <c r="C200" s="17"/>
      <c r="D200" s="40">
        <v>2812</v>
      </c>
      <c r="E200" s="94"/>
      <c r="F200" s="35">
        <v>611</v>
      </c>
      <c r="G200" s="35"/>
      <c r="H200" s="35" t="s">
        <v>2374</v>
      </c>
      <c r="I200" s="198"/>
      <c r="J200" s="186"/>
      <c r="K200" s="195"/>
      <c r="L200" s="195">
        <f>-L199-L198</f>
        <v>-133192.13811728585</v>
      </c>
      <c r="M200" s="194"/>
      <c r="N200" s="38"/>
      <c r="O200" s="38"/>
      <c r="P200" s="17"/>
      <c r="Q200" s="17"/>
      <c r="R200" s="17"/>
      <c r="S200" s="26"/>
      <c r="T200" s="11"/>
      <c r="U200"/>
      <c r="V200" s="17"/>
      <c r="W200" s="17"/>
      <c r="X200" s="17"/>
    </row>
    <row r="201" spans="1:24" s="2" customFormat="1" ht="18.95" customHeight="1" x14ac:dyDescent="0.25">
      <c r="A201" s="19">
        <v>9499</v>
      </c>
      <c r="B201" s="38">
        <v>776111</v>
      </c>
      <c r="C201" s="180">
        <v>18611</v>
      </c>
      <c r="D201" s="41">
        <v>2812</v>
      </c>
      <c r="E201" s="19" t="s">
        <v>626</v>
      </c>
      <c r="F201" s="35">
        <v>611</v>
      </c>
      <c r="G201" s="35">
        <v>610</v>
      </c>
      <c r="H201" s="35" t="s">
        <v>2385</v>
      </c>
      <c r="I201" s="198" t="s">
        <v>2475</v>
      </c>
      <c r="J201" s="183"/>
      <c r="K201" s="187"/>
      <c r="L201" s="221">
        <f>-M201</f>
        <v>145091.51999999999</v>
      </c>
      <c r="M201" s="185">
        <v>-145091.51999999999</v>
      </c>
      <c r="N201" s="174">
        <v>9499</v>
      </c>
      <c r="O201" s="174"/>
      <c r="P201" s="7" t="s">
        <v>606</v>
      </c>
      <c r="Q201" s="7" t="s">
        <v>607</v>
      </c>
      <c r="R201" s="7" t="s">
        <v>8</v>
      </c>
      <c r="S201" s="7">
        <v>20206</v>
      </c>
      <c r="T201" t="str">
        <f>VLOOKUP(S201,'Acct Unit'!D:E,2,FALSE)</f>
        <v>Cancer Center - C1 -TB</v>
      </c>
      <c r="U201">
        <f>VLOOKUP(S201,'Acct Unit'!D:F,3,FALSE)</f>
        <v>10</v>
      </c>
      <c r="V201" s="7" t="s">
        <v>8</v>
      </c>
      <c r="W201" s="7" t="s">
        <v>598</v>
      </c>
      <c r="X201" s="211" t="s">
        <v>629</v>
      </c>
    </row>
    <row r="202" spans="1:24" s="2" customFormat="1" ht="18.95" hidden="1" customHeight="1" x14ac:dyDescent="0.25">
      <c r="A202" s="19"/>
      <c r="B202" s="38"/>
      <c r="C202" s="180"/>
      <c r="D202" s="41" t="s">
        <v>2653</v>
      </c>
      <c r="E202" s="19"/>
      <c r="F202" s="35">
        <v>611</v>
      </c>
      <c r="G202" s="35"/>
      <c r="H202" s="35"/>
      <c r="I202" s="198"/>
      <c r="J202" s="183"/>
      <c r="K202" s="187"/>
      <c r="L202" s="221">
        <f>-L201</f>
        <v>-145091.51999999999</v>
      </c>
      <c r="M202" s="185"/>
      <c r="N202" s="174"/>
      <c r="O202" s="174"/>
      <c r="P202" s="7"/>
      <c r="Q202" s="7"/>
      <c r="R202" s="7"/>
      <c r="S202" s="7"/>
      <c r="T202"/>
      <c r="U202"/>
      <c r="V202" s="7"/>
      <c r="W202" s="7"/>
      <c r="X202" s="211"/>
    </row>
    <row r="203" spans="1:24" s="2" customFormat="1" ht="18.95" customHeight="1" x14ac:dyDescent="0.25">
      <c r="A203" s="19">
        <v>9499</v>
      </c>
      <c r="B203" s="38">
        <v>776111</v>
      </c>
      <c r="C203" s="17"/>
      <c r="D203" s="40">
        <v>1760</v>
      </c>
      <c r="E203" s="94" t="s">
        <v>2487</v>
      </c>
      <c r="F203" s="35">
        <v>611</v>
      </c>
      <c r="G203" s="35">
        <v>610</v>
      </c>
      <c r="H203" s="35" t="s">
        <v>2385</v>
      </c>
      <c r="I203" s="198" t="s">
        <v>2475</v>
      </c>
      <c r="J203" s="186">
        <v>15000</v>
      </c>
      <c r="K203" s="195">
        <v>163355.25672029826</v>
      </c>
      <c r="L203" s="195">
        <f>+J203</f>
        <v>15000</v>
      </c>
      <c r="M203" s="194"/>
      <c r="N203" s="38"/>
      <c r="O203" s="38"/>
      <c r="P203" s="17"/>
      <c r="Q203" s="17"/>
      <c r="R203" s="17"/>
      <c r="S203" s="26"/>
      <c r="T203" s="11"/>
      <c r="U203"/>
      <c r="V203" s="17"/>
      <c r="W203" s="17"/>
      <c r="X203" s="17"/>
    </row>
    <row r="204" spans="1:24" s="2" customFormat="1" ht="18.95" hidden="1" customHeight="1" x14ac:dyDescent="0.25">
      <c r="A204" s="19"/>
      <c r="B204" s="38">
        <v>776111</v>
      </c>
      <c r="C204" s="17"/>
      <c r="D204" s="40">
        <v>1761</v>
      </c>
      <c r="E204" s="94"/>
      <c r="F204" s="35">
        <v>611</v>
      </c>
      <c r="G204" s="35"/>
      <c r="H204" s="35" t="s">
        <v>2385</v>
      </c>
      <c r="I204" s="198"/>
      <c r="J204" s="186"/>
      <c r="K204" s="195"/>
      <c r="L204" s="195">
        <f>+K203-L203</f>
        <v>148355.25672029826</v>
      </c>
      <c r="M204" s="194"/>
      <c r="N204" s="38"/>
      <c r="O204" s="38"/>
      <c r="P204" s="17"/>
      <c r="Q204" s="17"/>
      <c r="R204" s="17"/>
      <c r="S204" s="26"/>
      <c r="T204" s="11"/>
      <c r="U204"/>
      <c r="V204" s="17"/>
      <c r="W204" s="17"/>
      <c r="X204" s="17"/>
    </row>
    <row r="205" spans="1:24" s="2" customFormat="1" ht="18.95" hidden="1" customHeight="1" x14ac:dyDescent="0.25">
      <c r="A205" s="19"/>
      <c r="B205" s="38">
        <v>776111</v>
      </c>
      <c r="C205" s="17"/>
      <c r="D205" s="40">
        <v>2812</v>
      </c>
      <c r="E205" s="94"/>
      <c r="F205" s="35">
        <v>611</v>
      </c>
      <c r="G205" s="35"/>
      <c r="H205" s="35" t="s">
        <v>2385</v>
      </c>
      <c r="I205" s="198"/>
      <c r="J205" s="186"/>
      <c r="K205" s="195"/>
      <c r="L205" s="195">
        <f>-L204-L203</f>
        <v>-163355.25672029826</v>
      </c>
      <c r="M205" s="194"/>
      <c r="N205" s="38"/>
      <c r="O205" s="38"/>
      <c r="P205" s="17"/>
      <c r="Q205" s="17"/>
      <c r="R205" s="17"/>
      <c r="S205" s="26"/>
      <c r="T205" s="11"/>
      <c r="U205"/>
      <c r="V205" s="17"/>
      <c r="W205" s="17"/>
      <c r="X205" s="17"/>
    </row>
    <row r="206" spans="1:24" s="2" customFormat="1" ht="18.95" customHeight="1" x14ac:dyDescent="0.25">
      <c r="A206" s="19">
        <v>9509</v>
      </c>
      <c r="B206" s="38">
        <v>776113</v>
      </c>
      <c r="C206" s="180">
        <v>18612</v>
      </c>
      <c r="D206" s="41">
        <v>2812</v>
      </c>
      <c r="E206" s="8" t="s">
        <v>628</v>
      </c>
      <c r="F206" s="35">
        <v>611</v>
      </c>
      <c r="G206" s="35">
        <v>610</v>
      </c>
      <c r="H206" s="35" t="s">
        <v>2361</v>
      </c>
      <c r="I206" s="198" t="s">
        <v>2475</v>
      </c>
      <c r="J206" s="183"/>
      <c r="K206" s="187"/>
      <c r="L206" s="221">
        <f>-M206</f>
        <v>28443.88</v>
      </c>
      <c r="M206" s="185">
        <v>-28443.88</v>
      </c>
      <c r="N206" s="174">
        <v>9509</v>
      </c>
      <c r="O206" s="174"/>
      <c r="P206" s="204" t="s">
        <v>16</v>
      </c>
      <c r="Q206" s="7" t="s">
        <v>17</v>
      </c>
      <c r="R206" s="7" t="s">
        <v>8</v>
      </c>
      <c r="S206" s="7">
        <v>31400</v>
      </c>
      <c r="T206" t="str">
        <f>VLOOKUP(S206,'Acct Unit'!D:E,2,FALSE)</f>
        <v>Neonatal Intensive Care Un -TB</v>
      </c>
      <c r="U206">
        <f>VLOOKUP(S206,'Acct Unit'!D:F,3,FALSE)</f>
        <v>10</v>
      </c>
      <c r="V206" s="7" t="s">
        <v>8</v>
      </c>
      <c r="W206" s="7" t="s">
        <v>598</v>
      </c>
      <c r="X206" s="211" t="s">
        <v>631</v>
      </c>
    </row>
    <row r="207" spans="1:24" s="2" customFormat="1" ht="18.95" hidden="1" customHeight="1" x14ac:dyDescent="0.25">
      <c r="A207" s="19"/>
      <c r="B207" s="38"/>
      <c r="C207" s="180"/>
      <c r="D207" s="41" t="s">
        <v>2653</v>
      </c>
      <c r="E207" s="8"/>
      <c r="F207" s="35">
        <v>611</v>
      </c>
      <c r="G207" s="35"/>
      <c r="H207" s="35"/>
      <c r="I207" s="198"/>
      <c r="J207" s="183"/>
      <c r="K207" s="187"/>
      <c r="L207" s="221">
        <f>-L206</f>
        <v>-28443.88</v>
      </c>
      <c r="M207" s="185"/>
      <c r="N207" s="174"/>
      <c r="O207" s="174"/>
      <c r="P207" s="204"/>
      <c r="Q207" s="7"/>
      <c r="R207" s="7"/>
      <c r="S207" s="7"/>
      <c r="T207"/>
      <c r="U207"/>
      <c r="V207" s="7"/>
      <c r="W207" s="7"/>
      <c r="X207" s="211"/>
    </row>
    <row r="208" spans="1:24" s="2" customFormat="1" ht="18.95" customHeight="1" x14ac:dyDescent="0.25">
      <c r="A208" s="19">
        <v>9509</v>
      </c>
      <c r="B208" s="38">
        <v>776113</v>
      </c>
      <c r="C208" s="17"/>
      <c r="D208" s="40">
        <v>1760</v>
      </c>
      <c r="E208" s="94" t="s">
        <v>2427</v>
      </c>
      <c r="F208" s="35">
        <v>611</v>
      </c>
      <c r="G208" s="35">
        <v>610</v>
      </c>
      <c r="H208" s="35" t="s">
        <v>2361</v>
      </c>
      <c r="I208" s="198" t="s">
        <v>2475</v>
      </c>
      <c r="J208" s="186">
        <v>10000</v>
      </c>
      <c r="K208" s="195">
        <v>62823.947495117805</v>
      </c>
      <c r="L208" s="195">
        <f>+J208</f>
        <v>10000</v>
      </c>
      <c r="M208" s="194"/>
      <c r="N208" s="38"/>
      <c r="O208" s="38"/>
      <c r="P208" s="17"/>
      <c r="Q208" s="17"/>
      <c r="R208" s="17"/>
      <c r="S208" s="26"/>
      <c r="T208" s="11"/>
      <c r="U208"/>
      <c r="V208" s="17"/>
      <c r="W208" s="17"/>
      <c r="X208" s="17"/>
    </row>
    <row r="209" spans="1:24" s="2" customFormat="1" ht="18.95" hidden="1" customHeight="1" x14ac:dyDescent="0.25">
      <c r="A209" s="19"/>
      <c r="B209" s="38">
        <v>776113</v>
      </c>
      <c r="C209" s="17"/>
      <c r="D209" s="40">
        <v>1761</v>
      </c>
      <c r="E209" s="94"/>
      <c r="F209" s="35">
        <v>611</v>
      </c>
      <c r="G209" s="35"/>
      <c r="H209" s="35" t="s">
        <v>2361</v>
      </c>
      <c r="I209" s="198"/>
      <c r="J209" s="186"/>
      <c r="K209" s="195"/>
      <c r="L209" s="195">
        <f>+K208-L208</f>
        <v>52823.947495117805</v>
      </c>
      <c r="M209" s="194"/>
      <c r="N209" s="38"/>
      <c r="O209" s="38"/>
      <c r="P209" s="17"/>
      <c r="Q209" s="17"/>
      <c r="R209" s="17"/>
      <c r="S209" s="26"/>
      <c r="T209" s="11"/>
      <c r="U209"/>
      <c r="V209" s="17"/>
      <c r="W209" s="17"/>
      <c r="X209" s="17"/>
    </row>
    <row r="210" spans="1:24" s="2" customFormat="1" ht="18.95" hidden="1" customHeight="1" x14ac:dyDescent="0.25">
      <c r="A210" s="19"/>
      <c r="B210" s="38">
        <v>776113</v>
      </c>
      <c r="C210" s="17"/>
      <c r="D210" s="40">
        <v>2812</v>
      </c>
      <c r="E210" s="94"/>
      <c r="F210" s="35">
        <v>611</v>
      </c>
      <c r="G210" s="35"/>
      <c r="H210" s="35" t="s">
        <v>2361</v>
      </c>
      <c r="I210" s="198"/>
      <c r="J210" s="186"/>
      <c r="K210" s="195"/>
      <c r="L210" s="195">
        <f>-L209-L208</f>
        <v>-62823.947495117805</v>
      </c>
      <c r="M210" s="194"/>
      <c r="N210" s="38"/>
      <c r="O210" s="38"/>
      <c r="P210" s="17"/>
      <c r="Q210" s="17"/>
      <c r="R210" s="17"/>
      <c r="S210" s="26"/>
      <c r="T210" s="11"/>
      <c r="U210"/>
      <c r="V210" s="17"/>
      <c r="W210" s="17"/>
      <c r="X210" s="17"/>
    </row>
    <row r="211" spans="1:24" s="2" customFormat="1" ht="18.95" customHeight="1" x14ac:dyDescent="0.25">
      <c r="A211" s="19">
        <v>9965</v>
      </c>
      <c r="B211" s="38">
        <v>776125</v>
      </c>
      <c r="C211" s="180">
        <v>18514</v>
      </c>
      <c r="D211" s="41">
        <v>2812</v>
      </c>
      <c r="E211" s="19" t="s">
        <v>645</v>
      </c>
      <c r="F211" s="35">
        <v>611</v>
      </c>
      <c r="G211" s="35">
        <v>610</v>
      </c>
      <c r="H211" s="35" t="s">
        <v>2338</v>
      </c>
      <c r="I211" s="198" t="s">
        <v>2475</v>
      </c>
      <c r="J211" s="183"/>
      <c r="K211" s="187"/>
      <c r="L211" s="221">
        <f>-M211</f>
        <v>39738.14</v>
      </c>
      <c r="M211" s="185">
        <v>-39738.14</v>
      </c>
      <c r="N211" s="174">
        <v>9965</v>
      </c>
      <c r="O211" s="174"/>
      <c r="P211" s="7" t="s">
        <v>29</v>
      </c>
      <c r="Q211" s="7" t="s">
        <v>30</v>
      </c>
      <c r="R211" s="7"/>
      <c r="S211" s="7"/>
      <c r="T211"/>
      <c r="U211"/>
      <c r="V211" s="7"/>
      <c r="W211" s="7"/>
      <c r="X211" s="7"/>
    </row>
    <row r="212" spans="1:24" s="2" customFormat="1" ht="18.95" hidden="1" customHeight="1" x14ac:dyDescent="0.25">
      <c r="A212" s="19"/>
      <c r="B212" s="38"/>
      <c r="C212" s="180"/>
      <c r="D212" s="41" t="s">
        <v>2653</v>
      </c>
      <c r="E212" s="19"/>
      <c r="F212" s="35">
        <v>611</v>
      </c>
      <c r="G212" s="35"/>
      <c r="H212" s="35"/>
      <c r="I212" s="198"/>
      <c r="J212" s="183"/>
      <c r="K212" s="187"/>
      <c r="L212" s="221">
        <f>-L211</f>
        <v>-39738.14</v>
      </c>
      <c r="M212" s="185"/>
      <c r="N212" s="174"/>
      <c r="O212" s="174"/>
      <c r="P212" s="7"/>
      <c r="Q212" s="7"/>
      <c r="R212" s="7"/>
      <c r="S212" s="7"/>
      <c r="T212"/>
      <c r="U212"/>
      <c r="V212" s="7"/>
      <c r="W212" s="7"/>
      <c r="X212" s="7"/>
    </row>
    <row r="213" spans="1:24" s="2" customFormat="1" ht="18.95" customHeight="1" x14ac:dyDescent="0.25">
      <c r="A213" s="19">
        <v>9965</v>
      </c>
      <c r="B213" s="38">
        <v>776125</v>
      </c>
      <c r="C213" s="17"/>
      <c r="D213" s="40">
        <v>1760</v>
      </c>
      <c r="E213" s="94" t="s">
        <v>2554</v>
      </c>
      <c r="F213" s="35">
        <v>611</v>
      </c>
      <c r="G213" s="35">
        <v>610</v>
      </c>
      <c r="H213" s="35" t="s">
        <v>2338</v>
      </c>
      <c r="I213" s="198" t="s">
        <v>2475</v>
      </c>
      <c r="J213" s="186">
        <v>50000</v>
      </c>
      <c r="K213" s="186">
        <v>51261.229999999996</v>
      </c>
      <c r="L213" s="195">
        <f>+J213</f>
        <v>50000</v>
      </c>
      <c r="M213" s="194"/>
      <c r="N213" s="38"/>
      <c r="O213" s="38"/>
      <c r="P213" s="17"/>
      <c r="Q213" s="17"/>
      <c r="R213" s="17"/>
      <c r="S213" s="26"/>
      <c r="T213" s="11"/>
      <c r="U213"/>
      <c r="V213" s="17"/>
      <c r="W213" s="17"/>
      <c r="X213" s="17"/>
    </row>
    <row r="214" spans="1:24" s="2" customFormat="1" ht="18.95" hidden="1" customHeight="1" x14ac:dyDescent="0.25">
      <c r="A214" s="19"/>
      <c r="B214" s="38">
        <v>776125</v>
      </c>
      <c r="C214" s="17"/>
      <c r="D214" s="40">
        <v>1761</v>
      </c>
      <c r="E214" s="94"/>
      <c r="F214" s="35">
        <v>611</v>
      </c>
      <c r="G214" s="35"/>
      <c r="H214" s="35" t="s">
        <v>2338</v>
      </c>
      <c r="I214" s="198"/>
      <c r="J214" s="186"/>
      <c r="K214" s="186"/>
      <c r="L214" s="195">
        <f>+K213-L213</f>
        <v>1261.2299999999959</v>
      </c>
      <c r="M214" s="194"/>
      <c r="N214" s="38"/>
      <c r="O214" s="38"/>
      <c r="P214" s="17"/>
      <c r="Q214" s="17"/>
      <c r="R214" s="17"/>
      <c r="S214" s="26"/>
      <c r="T214" s="11"/>
      <c r="U214"/>
      <c r="V214" s="17"/>
      <c r="W214" s="17"/>
      <c r="X214" s="17"/>
    </row>
    <row r="215" spans="1:24" s="2" customFormat="1" ht="18.95" hidden="1" customHeight="1" x14ac:dyDescent="0.25">
      <c r="A215" s="19"/>
      <c r="B215" s="38">
        <v>776125</v>
      </c>
      <c r="C215" s="17"/>
      <c r="D215" s="40">
        <v>2812</v>
      </c>
      <c r="E215" s="94"/>
      <c r="F215" s="35">
        <v>611</v>
      </c>
      <c r="G215" s="35"/>
      <c r="H215" s="35" t="s">
        <v>2338</v>
      </c>
      <c r="I215" s="198"/>
      <c r="J215" s="186"/>
      <c r="K215" s="186"/>
      <c r="L215" s="195">
        <f>-L214-L213</f>
        <v>-51261.229999999996</v>
      </c>
      <c r="M215" s="194"/>
      <c r="N215" s="38"/>
      <c r="O215" s="38"/>
      <c r="P215" s="17"/>
      <c r="Q215" s="17"/>
      <c r="R215" s="17"/>
      <c r="S215" s="26"/>
      <c r="T215" s="11"/>
      <c r="U215"/>
      <c r="V215" s="17"/>
      <c r="W215" s="17"/>
      <c r="X215" s="17"/>
    </row>
    <row r="216" spans="1:24" s="2" customFormat="1" ht="18.95" customHeight="1" x14ac:dyDescent="0.25">
      <c r="A216" s="202" t="s">
        <v>2474</v>
      </c>
      <c r="B216" s="38">
        <v>716001</v>
      </c>
      <c r="C216" s="180"/>
      <c r="D216" s="40">
        <v>1760</v>
      </c>
      <c r="E216" s="94" t="s">
        <v>2473</v>
      </c>
      <c r="F216" s="35">
        <v>611</v>
      </c>
      <c r="G216" s="179">
        <v>610</v>
      </c>
      <c r="H216" s="179" t="s">
        <v>2600</v>
      </c>
      <c r="I216" s="198" t="s">
        <v>2475</v>
      </c>
      <c r="J216" s="207">
        <v>861918</v>
      </c>
      <c r="K216" s="207">
        <v>9992222.4163139798</v>
      </c>
      <c r="L216" s="218">
        <f>+J216</f>
        <v>861918</v>
      </c>
      <c r="M216" s="187"/>
      <c r="N216" s="40"/>
      <c r="O216" s="40"/>
      <c r="P216" s="7"/>
      <c r="Q216" s="7"/>
      <c r="R216" s="7"/>
      <c r="S216" s="7"/>
      <c r="T216"/>
      <c r="U216"/>
      <c r="V216" s="7"/>
      <c r="W216" s="7"/>
      <c r="X216" s="7"/>
    </row>
    <row r="217" spans="1:24" s="2" customFormat="1" ht="18.95" hidden="1" customHeight="1" x14ac:dyDescent="0.25">
      <c r="A217" s="202"/>
      <c r="B217" s="38">
        <v>716001</v>
      </c>
      <c r="C217" s="180"/>
      <c r="D217" s="40">
        <v>1761</v>
      </c>
      <c r="E217" s="94"/>
      <c r="F217" s="35">
        <v>611</v>
      </c>
      <c r="G217" s="179"/>
      <c r="H217" s="179" t="s">
        <v>2600</v>
      </c>
      <c r="I217" s="198"/>
      <c r="J217" s="207"/>
      <c r="K217" s="207"/>
      <c r="L217" s="218">
        <f>+K216-L216</f>
        <v>9130304.4163139798</v>
      </c>
      <c r="M217" s="187"/>
      <c r="N217" s="40"/>
      <c r="O217" s="40"/>
      <c r="P217" s="7"/>
      <c r="Q217" s="7"/>
      <c r="R217" s="7"/>
      <c r="S217" s="7"/>
      <c r="T217"/>
      <c r="U217"/>
      <c r="V217" s="7"/>
      <c r="W217" s="7"/>
      <c r="X217" s="7"/>
    </row>
    <row r="218" spans="1:24" s="2" customFormat="1" ht="18.95" hidden="1" customHeight="1" x14ac:dyDescent="0.25">
      <c r="A218" s="202"/>
      <c r="B218" s="38">
        <v>716001</v>
      </c>
      <c r="C218" s="180"/>
      <c r="D218" s="40">
        <v>2812</v>
      </c>
      <c r="E218" s="94"/>
      <c r="F218" s="35">
        <v>611</v>
      </c>
      <c r="G218" s="179"/>
      <c r="H218" s="179" t="s">
        <v>2600</v>
      </c>
      <c r="I218" s="198"/>
      <c r="J218" s="207"/>
      <c r="K218" s="207"/>
      <c r="L218" s="218">
        <f>-L217-L216</f>
        <v>-9992222.4163139798</v>
      </c>
      <c r="M218" s="187"/>
      <c r="N218" s="40"/>
      <c r="O218" s="40"/>
      <c r="P218" s="7"/>
      <c r="Q218" s="7"/>
      <c r="R218" s="7"/>
      <c r="S218" s="7"/>
      <c r="T218"/>
      <c r="U218"/>
      <c r="V218" s="7"/>
      <c r="W218" s="7"/>
      <c r="X218" s="7"/>
    </row>
    <row r="219" spans="1:24" s="2" customFormat="1" ht="18.95" customHeight="1" x14ac:dyDescent="0.25">
      <c r="A219" s="202" t="s">
        <v>2474</v>
      </c>
      <c r="B219" s="38">
        <f>+B216+1</f>
        <v>716002</v>
      </c>
      <c r="C219" s="180"/>
      <c r="D219" s="40">
        <v>1760</v>
      </c>
      <c r="E219" s="94" t="s">
        <v>2399</v>
      </c>
      <c r="F219" s="35">
        <v>611</v>
      </c>
      <c r="G219" s="179">
        <v>610</v>
      </c>
      <c r="H219" s="179" t="s">
        <v>2600</v>
      </c>
      <c r="I219" s="198" t="s">
        <v>2475</v>
      </c>
      <c r="J219" s="186">
        <v>417117.83</v>
      </c>
      <c r="K219" s="186">
        <v>4789784.2371398099</v>
      </c>
      <c r="L219" s="195"/>
      <c r="M219" s="187"/>
      <c r="N219" s="40"/>
      <c r="O219" s="40"/>
      <c r="P219" s="7"/>
      <c r="Q219" s="7"/>
      <c r="R219" s="7"/>
      <c r="S219" s="7"/>
      <c r="T219"/>
      <c r="U219"/>
      <c r="V219" s="7"/>
      <c r="W219" s="7"/>
      <c r="X219" s="7"/>
    </row>
    <row r="220" spans="1:24" s="2" customFormat="1" ht="18.95" customHeight="1" x14ac:dyDescent="0.25">
      <c r="A220" s="202" t="s">
        <v>2474</v>
      </c>
      <c r="B220" s="38">
        <f>+B219+1</f>
        <v>716003</v>
      </c>
      <c r="C220" s="180"/>
      <c r="D220" s="40">
        <v>1760</v>
      </c>
      <c r="E220" s="94" t="s">
        <v>2400</v>
      </c>
      <c r="F220" s="35">
        <v>611</v>
      </c>
      <c r="G220" s="179">
        <v>610</v>
      </c>
      <c r="H220" s="179" t="s">
        <v>2600</v>
      </c>
      <c r="I220" s="198" t="s">
        <v>2475</v>
      </c>
      <c r="J220" s="186">
        <v>282591.26</v>
      </c>
      <c r="K220" s="186">
        <v>3245010.1339051477</v>
      </c>
      <c r="L220" s="195"/>
      <c r="M220" s="187"/>
      <c r="N220" s="40"/>
      <c r="O220" s="40"/>
      <c r="P220" s="7"/>
      <c r="Q220" s="7"/>
      <c r="R220" s="7"/>
      <c r="S220" s="7"/>
      <c r="T220"/>
      <c r="U220"/>
      <c r="V220" s="7"/>
      <c r="W220" s="7"/>
      <c r="X220" s="7"/>
    </row>
    <row r="221" spans="1:24" s="2" customFormat="1" ht="18.95" customHeight="1" x14ac:dyDescent="0.25">
      <c r="A221" s="202" t="s">
        <v>2474</v>
      </c>
      <c r="B221" s="38">
        <f t="shared" ref="B221:B281" si="2">+B220+1</f>
        <v>716004</v>
      </c>
      <c r="C221" s="180"/>
      <c r="D221" s="40">
        <v>1760</v>
      </c>
      <c r="E221" s="94" t="s">
        <v>2404</v>
      </c>
      <c r="F221" s="35">
        <v>611</v>
      </c>
      <c r="G221" s="179">
        <v>610</v>
      </c>
      <c r="H221" s="179" t="s">
        <v>2600</v>
      </c>
      <c r="I221" s="198" t="s">
        <v>2475</v>
      </c>
      <c r="J221" s="186">
        <v>120861.83</v>
      </c>
      <c r="K221" s="186">
        <v>1387863.3906367221</v>
      </c>
      <c r="L221" s="195"/>
      <c r="M221" s="187"/>
      <c r="N221" s="40"/>
      <c r="O221" s="40"/>
      <c r="P221" s="7"/>
      <c r="Q221" s="7"/>
      <c r="R221" s="7"/>
      <c r="S221" s="7"/>
      <c r="T221"/>
      <c r="U221"/>
      <c r="V221" s="7"/>
      <c r="W221" s="7"/>
      <c r="X221" s="7"/>
    </row>
    <row r="222" spans="1:24" s="2" customFormat="1" ht="18.95" customHeight="1" x14ac:dyDescent="0.25">
      <c r="A222" s="202" t="s">
        <v>2474</v>
      </c>
      <c r="B222" s="38">
        <f t="shared" si="2"/>
        <v>716005</v>
      </c>
      <c r="C222" s="180"/>
      <c r="D222" s="40">
        <v>1760</v>
      </c>
      <c r="E222" s="94" t="s">
        <v>2424</v>
      </c>
      <c r="F222" s="35">
        <v>611</v>
      </c>
      <c r="G222" s="179">
        <v>610</v>
      </c>
      <c r="H222" s="179" t="s">
        <v>2600</v>
      </c>
      <c r="I222" s="198" t="s">
        <v>2475</v>
      </c>
      <c r="J222" s="186">
        <v>11113.89</v>
      </c>
      <c r="K222" s="186">
        <v>127621.26303378535</v>
      </c>
      <c r="L222" s="195"/>
      <c r="M222" s="187"/>
      <c r="N222" s="40"/>
      <c r="O222" s="40"/>
      <c r="P222" s="7"/>
      <c r="Q222" s="7"/>
      <c r="R222" s="7"/>
      <c r="S222" s="7"/>
      <c r="T222"/>
      <c r="U222"/>
      <c r="V222" s="7"/>
      <c r="W222" s="7"/>
      <c r="X222" s="7"/>
    </row>
    <row r="223" spans="1:24" s="2" customFormat="1" ht="18.95" customHeight="1" x14ac:dyDescent="0.25">
      <c r="A223" s="202" t="s">
        <v>2474</v>
      </c>
      <c r="B223" s="38">
        <f t="shared" si="2"/>
        <v>716006</v>
      </c>
      <c r="C223" s="180"/>
      <c r="D223" s="40">
        <v>1760</v>
      </c>
      <c r="E223" s="94" t="s">
        <v>2434</v>
      </c>
      <c r="F223" s="35">
        <v>611</v>
      </c>
      <c r="G223" s="179">
        <v>610</v>
      </c>
      <c r="H223" s="179" t="s">
        <v>2600</v>
      </c>
      <c r="I223" s="198" t="s">
        <v>2475</v>
      </c>
      <c r="J223" s="186">
        <v>3704.63</v>
      </c>
      <c r="K223" s="186">
        <v>42542.051571425509</v>
      </c>
      <c r="L223" s="195"/>
      <c r="M223" s="187"/>
      <c r="N223" s="40"/>
      <c r="O223" s="40"/>
      <c r="P223" s="7"/>
      <c r="Q223" s="7"/>
      <c r="R223" s="7"/>
      <c r="S223" s="7"/>
      <c r="T223"/>
      <c r="U223"/>
      <c r="V223" s="7"/>
      <c r="W223" s="7"/>
      <c r="X223" s="7"/>
    </row>
    <row r="224" spans="1:24" s="2" customFormat="1" ht="18.95" customHeight="1" x14ac:dyDescent="0.25">
      <c r="A224" s="202" t="s">
        <v>2474</v>
      </c>
      <c r="B224" s="38">
        <f t="shared" si="2"/>
        <v>716007</v>
      </c>
      <c r="C224" s="180"/>
      <c r="D224" s="40">
        <v>1760</v>
      </c>
      <c r="E224" s="94" t="s">
        <v>2435</v>
      </c>
      <c r="F224" s="35">
        <v>611</v>
      </c>
      <c r="G224" s="179">
        <v>610</v>
      </c>
      <c r="H224" s="179" t="s">
        <v>2600</v>
      </c>
      <c r="I224" s="198" t="s">
        <v>2475</v>
      </c>
      <c r="J224" s="186">
        <v>3704.63</v>
      </c>
      <c r="K224" s="186">
        <v>42542.051571425509</v>
      </c>
      <c r="L224" s="195"/>
      <c r="M224" s="187"/>
      <c r="N224" s="40"/>
      <c r="O224" s="40"/>
      <c r="P224" s="7"/>
      <c r="Q224" s="7"/>
      <c r="R224" s="7"/>
      <c r="S224" s="7"/>
      <c r="T224"/>
      <c r="U224"/>
      <c r="V224" s="7"/>
      <c r="W224" s="7"/>
      <c r="X224" s="7"/>
    </row>
    <row r="225" spans="1:24" s="2" customFormat="1" ht="18.95" customHeight="1" x14ac:dyDescent="0.25">
      <c r="A225" s="202" t="s">
        <v>2474</v>
      </c>
      <c r="B225" s="38">
        <f t="shared" si="2"/>
        <v>716008</v>
      </c>
      <c r="C225" s="180"/>
      <c r="D225" s="40">
        <v>1760</v>
      </c>
      <c r="E225" s="94" t="s">
        <v>2424</v>
      </c>
      <c r="F225" s="35">
        <v>611</v>
      </c>
      <c r="G225" s="179">
        <v>610</v>
      </c>
      <c r="H225" s="179" t="s">
        <v>2600</v>
      </c>
      <c r="I225" s="198" t="s">
        <v>2475</v>
      </c>
      <c r="J225" s="186">
        <v>3704.63</v>
      </c>
      <c r="K225" s="186">
        <v>42542.051571425509</v>
      </c>
      <c r="L225" s="195"/>
      <c r="M225" s="187"/>
      <c r="N225" s="40"/>
      <c r="O225" s="40"/>
      <c r="P225" s="7"/>
      <c r="Q225" s="7"/>
      <c r="R225" s="7"/>
      <c r="S225" s="7"/>
      <c r="T225"/>
      <c r="U225"/>
      <c r="V225" s="7"/>
      <c r="W225" s="7"/>
      <c r="X225" s="7"/>
    </row>
    <row r="226" spans="1:24" s="2" customFormat="1" ht="18.95" customHeight="1" x14ac:dyDescent="0.25">
      <c r="A226" s="202" t="s">
        <v>2474</v>
      </c>
      <c r="B226" s="38">
        <f t="shared" si="2"/>
        <v>716009</v>
      </c>
      <c r="C226" s="180"/>
      <c r="D226" s="40">
        <v>1760</v>
      </c>
      <c r="E226" s="94" t="s">
        <v>2438</v>
      </c>
      <c r="F226" s="35">
        <v>611</v>
      </c>
      <c r="G226" s="179">
        <v>610</v>
      </c>
      <c r="H226" s="179" t="s">
        <v>2600</v>
      </c>
      <c r="I226" s="198" t="s">
        <v>2475</v>
      </c>
      <c r="J226" s="186">
        <v>2114.6</v>
      </c>
      <c r="K226" s="186">
        <v>24279.386824006862</v>
      </c>
      <c r="L226" s="195"/>
      <c r="M226" s="187"/>
      <c r="N226" s="40"/>
      <c r="O226" s="40"/>
      <c r="P226" s="7"/>
      <c r="Q226" s="7"/>
      <c r="R226" s="7"/>
      <c r="S226" s="7"/>
      <c r="T226"/>
      <c r="U226"/>
      <c r="V226" s="7"/>
      <c r="W226" s="7"/>
      <c r="X226" s="7"/>
    </row>
    <row r="227" spans="1:24" s="2" customFormat="1" ht="18.95" customHeight="1" x14ac:dyDescent="0.25">
      <c r="A227" s="202" t="s">
        <v>2474</v>
      </c>
      <c r="B227" s="38">
        <f t="shared" si="2"/>
        <v>716010</v>
      </c>
      <c r="C227" s="180"/>
      <c r="D227" s="40">
        <v>1760</v>
      </c>
      <c r="E227" s="94" t="s">
        <v>2445</v>
      </c>
      <c r="F227" s="35">
        <v>611</v>
      </c>
      <c r="G227" s="179">
        <v>610</v>
      </c>
      <c r="H227" s="179" t="s">
        <v>2600</v>
      </c>
      <c r="I227" s="198" t="s">
        <v>2475</v>
      </c>
      <c r="J227" s="186">
        <v>740.93</v>
      </c>
      <c r="K227" s="186">
        <v>8506.6771548528141</v>
      </c>
      <c r="L227" s="195"/>
      <c r="M227" s="187"/>
      <c r="N227" s="40"/>
      <c r="O227" s="40"/>
      <c r="P227" s="7"/>
      <c r="Q227" s="7"/>
      <c r="R227" s="7"/>
      <c r="S227" s="7"/>
      <c r="T227"/>
      <c r="U227"/>
      <c r="V227" s="7"/>
      <c r="W227" s="7"/>
      <c r="X227" s="7"/>
    </row>
    <row r="228" spans="1:24" s="2" customFormat="1" ht="18.95" customHeight="1" x14ac:dyDescent="0.25">
      <c r="A228" s="202" t="s">
        <v>2474</v>
      </c>
      <c r="B228" s="38">
        <f t="shared" si="2"/>
        <v>716011</v>
      </c>
      <c r="C228" s="180"/>
      <c r="D228" s="40">
        <v>1760</v>
      </c>
      <c r="E228" s="94" t="s">
        <v>2446</v>
      </c>
      <c r="F228" s="35">
        <v>611</v>
      </c>
      <c r="G228" s="179">
        <v>610</v>
      </c>
      <c r="H228" s="179" t="s">
        <v>2600</v>
      </c>
      <c r="I228" s="198" t="s">
        <v>2475</v>
      </c>
      <c r="J228" s="186">
        <v>740.93</v>
      </c>
      <c r="K228" s="186">
        <v>8506.6771548528141</v>
      </c>
      <c r="L228" s="195"/>
      <c r="M228" s="187"/>
      <c r="N228" s="40"/>
      <c r="O228" s="40"/>
      <c r="P228" s="7"/>
      <c r="Q228" s="7"/>
      <c r="R228" s="7"/>
      <c r="S228" s="7"/>
      <c r="T228"/>
      <c r="U228"/>
      <c r="V228" s="7"/>
      <c r="W228" s="7"/>
      <c r="X228" s="7"/>
    </row>
    <row r="229" spans="1:24" s="2" customFormat="1" ht="18.95" customHeight="1" x14ac:dyDescent="0.25">
      <c r="A229" s="202" t="s">
        <v>2474</v>
      </c>
      <c r="B229" s="38">
        <f t="shared" si="2"/>
        <v>716012</v>
      </c>
      <c r="C229" s="180"/>
      <c r="D229" s="40">
        <v>1760</v>
      </c>
      <c r="E229" s="94" t="s">
        <v>2436</v>
      </c>
      <c r="F229" s="35">
        <v>611</v>
      </c>
      <c r="G229" s="179">
        <v>610</v>
      </c>
      <c r="H229" s="179" t="s">
        <v>2600</v>
      </c>
      <c r="I229" s="198" t="s">
        <v>2475</v>
      </c>
      <c r="J229" s="186">
        <v>3704.63</v>
      </c>
      <c r="K229" s="186">
        <v>42542.051571425509</v>
      </c>
      <c r="L229" s="195"/>
      <c r="M229" s="187"/>
      <c r="N229" s="40"/>
      <c r="O229" s="40"/>
      <c r="P229" s="7"/>
      <c r="Q229" s="7"/>
      <c r="R229" s="7"/>
      <c r="S229" s="7"/>
      <c r="T229"/>
      <c r="U229"/>
      <c r="V229" s="7"/>
      <c r="W229" s="7"/>
      <c r="X229" s="7"/>
    </row>
    <row r="230" spans="1:24" s="2" customFormat="1" ht="18.95" customHeight="1" x14ac:dyDescent="0.25">
      <c r="A230" s="202" t="s">
        <v>2474</v>
      </c>
      <c r="B230" s="38">
        <f t="shared" si="2"/>
        <v>716013</v>
      </c>
      <c r="C230" s="180"/>
      <c r="D230" s="40">
        <v>1760</v>
      </c>
      <c r="E230" s="94" t="s">
        <v>2444</v>
      </c>
      <c r="F230" s="35">
        <v>611</v>
      </c>
      <c r="G230" s="179">
        <v>610</v>
      </c>
      <c r="H230" s="179" t="s">
        <v>2600</v>
      </c>
      <c r="I230" s="198" t="s">
        <v>2475</v>
      </c>
      <c r="J230" s="186">
        <v>1000</v>
      </c>
      <c r="K230" s="186">
        <v>11482.800857614362</v>
      </c>
      <c r="L230" s="195"/>
      <c r="M230" s="187"/>
      <c r="N230" s="40"/>
      <c r="O230" s="40"/>
      <c r="P230" s="7"/>
      <c r="Q230" s="7"/>
      <c r="R230" s="7"/>
      <c r="S230" s="7"/>
      <c r="T230"/>
      <c r="U230"/>
      <c r="V230" s="7"/>
      <c r="W230" s="7"/>
      <c r="X230" s="7"/>
    </row>
    <row r="231" spans="1:24" s="2" customFormat="1" ht="18.95" customHeight="1" x14ac:dyDescent="0.25">
      <c r="A231" s="202" t="s">
        <v>2474</v>
      </c>
      <c r="B231" s="38">
        <f t="shared" si="2"/>
        <v>716014</v>
      </c>
      <c r="C231" s="180"/>
      <c r="D231" s="40">
        <v>1760</v>
      </c>
      <c r="E231" s="94" t="s">
        <v>2422</v>
      </c>
      <c r="F231" s="35">
        <v>611</v>
      </c>
      <c r="G231" s="179">
        <v>610</v>
      </c>
      <c r="H231" s="179" t="s">
        <v>2600</v>
      </c>
      <c r="I231" s="198" t="s">
        <v>2475</v>
      </c>
      <c r="J231" s="186">
        <v>12177.09</v>
      </c>
      <c r="K231" s="186">
        <v>141014.65137526169</v>
      </c>
      <c r="L231" s="195"/>
      <c r="M231" s="187"/>
      <c r="N231" s="40"/>
      <c r="O231" s="40"/>
      <c r="P231" s="7"/>
      <c r="Q231" s="7"/>
      <c r="R231" s="7"/>
      <c r="S231" s="7"/>
      <c r="T231"/>
      <c r="U231"/>
      <c r="V231" s="7"/>
      <c r="W231" s="7"/>
      <c r="X231" s="7"/>
    </row>
    <row r="232" spans="1:24" s="2" customFormat="1" ht="18.95" customHeight="1" x14ac:dyDescent="0.25">
      <c r="A232" s="202" t="s">
        <v>2474</v>
      </c>
      <c r="B232" s="38">
        <f t="shared" si="2"/>
        <v>716015</v>
      </c>
      <c r="C232" s="180"/>
      <c r="D232" s="40">
        <v>1760</v>
      </c>
      <c r="E232" s="94" t="s">
        <v>2476</v>
      </c>
      <c r="F232" s="35">
        <v>611</v>
      </c>
      <c r="G232" s="179">
        <v>610</v>
      </c>
      <c r="H232" s="179" t="s">
        <v>2600</v>
      </c>
      <c r="I232" s="198" t="s">
        <v>2475</v>
      </c>
      <c r="J232" s="186">
        <v>53787</v>
      </c>
      <c r="K232" s="186">
        <v>618232.2201856575</v>
      </c>
      <c r="L232" s="195"/>
      <c r="M232" s="187"/>
      <c r="N232" s="40"/>
      <c r="O232" s="40"/>
      <c r="P232" s="7"/>
      <c r="Q232" s="7"/>
      <c r="R232" s="7"/>
      <c r="S232" s="7"/>
      <c r="T232"/>
      <c r="U232"/>
      <c r="V232" s="7"/>
      <c r="W232" s="7"/>
      <c r="X232" s="7"/>
    </row>
    <row r="233" spans="1:24" s="2" customFormat="1" ht="18.95" customHeight="1" x14ac:dyDescent="0.25">
      <c r="A233" s="202" t="s">
        <v>2474</v>
      </c>
      <c r="B233" s="38">
        <f t="shared" si="2"/>
        <v>716016</v>
      </c>
      <c r="C233" s="180"/>
      <c r="D233" s="40">
        <v>1760</v>
      </c>
      <c r="E233" s="94" t="s">
        <v>2477</v>
      </c>
      <c r="F233" s="35">
        <v>611</v>
      </c>
      <c r="G233" s="179">
        <v>610</v>
      </c>
      <c r="H233" s="179" t="s">
        <v>2600</v>
      </c>
      <c r="I233" s="198" t="s">
        <v>2475</v>
      </c>
      <c r="J233" s="186">
        <v>1482</v>
      </c>
      <c r="K233" s="186">
        <v>17585.406543193367</v>
      </c>
      <c r="L233" s="195"/>
      <c r="M233" s="187"/>
      <c r="N233" s="40"/>
      <c r="O233" s="40"/>
      <c r="P233" s="7"/>
      <c r="Q233" s="7"/>
      <c r="R233" s="7"/>
      <c r="S233" s="7"/>
      <c r="T233"/>
      <c r="U233"/>
      <c r="V233" s="7"/>
      <c r="W233" s="7"/>
      <c r="X233" s="7"/>
    </row>
    <row r="234" spans="1:24" s="2" customFormat="1" ht="18.95" customHeight="1" x14ac:dyDescent="0.25">
      <c r="A234" s="202" t="s">
        <v>2474</v>
      </c>
      <c r="B234" s="38">
        <f t="shared" si="2"/>
        <v>716017</v>
      </c>
      <c r="C234" s="180"/>
      <c r="D234" s="40">
        <v>1760</v>
      </c>
      <c r="E234" s="94" t="s">
        <v>2478</v>
      </c>
      <c r="F234" s="35">
        <v>611</v>
      </c>
      <c r="G234" s="179">
        <v>610</v>
      </c>
      <c r="H234" s="179" t="s">
        <v>2600</v>
      </c>
      <c r="I234" s="198" t="s">
        <v>2475</v>
      </c>
      <c r="J234" s="186">
        <v>14819</v>
      </c>
      <c r="K234" s="186">
        <v>169631.54052551056</v>
      </c>
      <c r="L234" s="195"/>
      <c r="M234" s="187"/>
      <c r="N234" s="40"/>
      <c r="O234" s="40"/>
      <c r="P234" s="7"/>
      <c r="Q234" s="7"/>
      <c r="R234" s="7"/>
      <c r="S234" s="7"/>
      <c r="T234"/>
      <c r="U234"/>
      <c r="V234" s="7"/>
      <c r="W234" s="7"/>
      <c r="X234" s="7"/>
    </row>
    <row r="235" spans="1:24" s="2" customFormat="1" ht="18.95" customHeight="1" x14ac:dyDescent="0.25">
      <c r="A235" s="202" t="s">
        <v>2474</v>
      </c>
      <c r="B235" s="38">
        <f t="shared" si="2"/>
        <v>716018</v>
      </c>
      <c r="C235" s="180"/>
      <c r="D235" s="40">
        <v>1760</v>
      </c>
      <c r="E235" s="94" t="s">
        <v>2479</v>
      </c>
      <c r="F235" s="35">
        <v>611</v>
      </c>
      <c r="G235" s="179">
        <v>610</v>
      </c>
      <c r="H235" s="179" t="s">
        <v>2600</v>
      </c>
      <c r="I235" s="198" t="s">
        <v>2475</v>
      </c>
      <c r="J235" s="186">
        <v>223</v>
      </c>
      <c r="K235" s="186">
        <v>2510.8333540357862</v>
      </c>
      <c r="L235" s="195"/>
      <c r="M235" s="187"/>
      <c r="N235" s="40"/>
      <c r="O235" s="40"/>
      <c r="P235" s="7"/>
      <c r="Q235" s="7"/>
      <c r="R235" s="7"/>
      <c r="S235" s="7"/>
      <c r="T235"/>
      <c r="U235"/>
      <c r="V235" s="7"/>
      <c r="W235" s="7"/>
      <c r="X235" s="7"/>
    </row>
    <row r="236" spans="1:24" s="2" customFormat="1" ht="18.95" customHeight="1" x14ac:dyDescent="0.25">
      <c r="A236" s="202" t="s">
        <v>2474</v>
      </c>
      <c r="B236" s="38">
        <f t="shared" si="2"/>
        <v>716019</v>
      </c>
      <c r="C236" s="180"/>
      <c r="D236" s="40">
        <v>1760</v>
      </c>
      <c r="E236" s="94" t="s">
        <v>2423</v>
      </c>
      <c r="F236" s="35">
        <v>611</v>
      </c>
      <c r="G236" s="179">
        <v>610</v>
      </c>
      <c r="H236" s="179" t="s">
        <v>2600</v>
      </c>
      <c r="I236" s="198" t="s">
        <v>2475</v>
      </c>
      <c r="J236" s="186">
        <v>11981</v>
      </c>
      <c r="K236" s="186">
        <v>138229.94873054585</v>
      </c>
      <c r="L236" s="195"/>
      <c r="M236" s="187"/>
      <c r="N236" s="40"/>
      <c r="O236" s="40"/>
      <c r="P236" s="7"/>
      <c r="Q236" s="7"/>
      <c r="R236" s="7"/>
      <c r="S236" s="7"/>
      <c r="T236"/>
      <c r="U236"/>
      <c r="V236" s="7"/>
      <c r="W236" s="7"/>
      <c r="X236" s="7"/>
    </row>
    <row r="237" spans="1:24" s="2" customFormat="1" ht="18.95" customHeight="1" x14ac:dyDescent="0.25">
      <c r="A237" s="202" t="s">
        <v>2474</v>
      </c>
      <c r="B237" s="38">
        <f t="shared" si="2"/>
        <v>716020</v>
      </c>
      <c r="C237" s="180"/>
      <c r="D237" s="40">
        <v>1760</v>
      </c>
      <c r="E237" s="94" t="s">
        <v>2481</v>
      </c>
      <c r="F237" s="35">
        <v>611</v>
      </c>
      <c r="G237" s="179">
        <v>610</v>
      </c>
      <c r="H237" s="179" t="s">
        <v>2600</v>
      </c>
      <c r="I237" s="198" t="s">
        <v>2475</v>
      </c>
      <c r="J237" s="186">
        <v>653564.39999999991</v>
      </c>
      <c r="K237" s="186">
        <v>2040153.367126324</v>
      </c>
      <c r="L237" s="195"/>
      <c r="M237" s="187"/>
      <c r="N237" s="40"/>
      <c r="O237" s="40"/>
      <c r="P237" s="7"/>
      <c r="Q237" s="7"/>
      <c r="R237" s="7"/>
      <c r="S237" s="7"/>
      <c r="T237"/>
      <c r="U237"/>
      <c r="V237" s="7"/>
      <c r="W237" s="7"/>
      <c r="X237" s="7"/>
    </row>
    <row r="238" spans="1:24" s="2" customFormat="1" ht="18.95" customHeight="1" x14ac:dyDescent="0.25">
      <c r="A238" s="202" t="s">
        <v>2474</v>
      </c>
      <c r="B238" s="38">
        <f t="shared" si="2"/>
        <v>716021</v>
      </c>
      <c r="C238" s="180"/>
      <c r="D238" s="40">
        <v>1760</v>
      </c>
      <c r="E238" s="94" t="s">
        <v>2482</v>
      </c>
      <c r="F238" s="35">
        <v>611</v>
      </c>
      <c r="G238" s="179">
        <v>610</v>
      </c>
      <c r="H238" s="179" t="s">
        <v>2600</v>
      </c>
      <c r="I238" s="198" t="s">
        <v>2475</v>
      </c>
      <c r="J238" s="186">
        <v>1103</v>
      </c>
      <c r="K238" s="186">
        <v>12565.439835121795</v>
      </c>
      <c r="L238" s="195"/>
      <c r="M238" s="187"/>
      <c r="N238" s="40"/>
      <c r="O238" s="40"/>
      <c r="P238" s="7"/>
      <c r="Q238" s="7"/>
      <c r="R238" s="7"/>
      <c r="S238" s="7"/>
      <c r="T238"/>
      <c r="U238"/>
      <c r="V238" s="7"/>
      <c r="W238" s="7"/>
      <c r="X238" s="7"/>
    </row>
    <row r="239" spans="1:24" s="2" customFormat="1" ht="18.95" customHeight="1" x14ac:dyDescent="0.25">
      <c r="A239" s="202" t="s">
        <v>2474</v>
      </c>
      <c r="B239" s="38">
        <f t="shared" si="2"/>
        <v>716022</v>
      </c>
      <c r="C239" s="180"/>
      <c r="D239" s="40">
        <v>1760</v>
      </c>
      <c r="E239" s="94" t="s">
        <v>2483</v>
      </c>
      <c r="F239" s="35">
        <v>611</v>
      </c>
      <c r="G239" s="179">
        <v>610</v>
      </c>
      <c r="H239" s="179" t="s">
        <v>2600</v>
      </c>
      <c r="I239" s="198" t="s">
        <v>2475</v>
      </c>
      <c r="J239" s="186">
        <v>1997690</v>
      </c>
      <c r="K239" s="186">
        <v>10540083.245037224</v>
      </c>
      <c r="L239" s="195"/>
      <c r="M239" s="187"/>
      <c r="N239" s="40"/>
      <c r="O239" s="40"/>
      <c r="P239" s="7"/>
      <c r="Q239" s="7"/>
      <c r="R239" s="7"/>
      <c r="S239" s="7"/>
      <c r="T239"/>
      <c r="U239"/>
      <c r="V239" s="7"/>
      <c r="W239" s="7"/>
      <c r="X239" s="7"/>
    </row>
    <row r="240" spans="1:24" s="2" customFormat="1" ht="18.95" customHeight="1" x14ac:dyDescent="0.25">
      <c r="A240" s="202" t="s">
        <v>2474</v>
      </c>
      <c r="B240" s="38">
        <f t="shared" si="2"/>
        <v>716023</v>
      </c>
      <c r="C240" s="180"/>
      <c r="D240" s="40">
        <v>1760</v>
      </c>
      <c r="E240" s="94" t="s">
        <v>2510</v>
      </c>
      <c r="F240" s="35">
        <v>611</v>
      </c>
      <c r="G240" s="179">
        <v>610</v>
      </c>
      <c r="H240" s="179" t="s">
        <v>2600</v>
      </c>
      <c r="I240" s="198" t="s">
        <v>2475</v>
      </c>
      <c r="J240" s="186">
        <v>4219</v>
      </c>
      <c r="K240" s="186">
        <v>29841.815506317238</v>
      </c>
      <c r="L240" s="195"/>
      <c r="M240" s="190"/>
      <c r="N240" s="43"/>
      <c r="O240" s="43"/>
      <c r="P240" s="17"/>
      <c r="Q240" s="17"/>
      <c r="R240" s="17"/>
      <c r="S240" s="26"/>
      <c r="T240" s="11"/>
      <c r="U240"/>
      <c r="V240" s="17"/>
      <c r="W240" s="17"/>
      <c r="X240" s="17"/>
    </row>
    <row r="241" spans="1:24" s="2" customFormat="1" ht="18.95" customHeight="1" x14ac:dyDescent="0.25">
      <c r="A241" s="202" t="s">
        <v>2474</v>
      </c>
      <c r="B241" s="38">
        <f t="shared" si="2"/>
        <v>716024</v>
      </c>
      <c r="C241" s="180"/>
      <c r="D241" s="40">
        <v>1760</v>
      </c>
      <c r="E241" s="94" t="s">
        <v>2512</v>
      </c>
      <c r="F241" s="35">
        <v>611</v>
      </c>
      <c r="G241" s="179">
        <v>610</v>
      </c>
      <c r="H241" s="179" t="s">
        <v>2600</v>
      </c>
      <c r="I241" s="198" t="s">
        <v>2475</v>
      </c>
      <c r="J241" s="186">
        <v>5000</v>
      </c>
      <c r="K241" s="186">
        <v>35379.267841297609</v>
      </c>
      <c r="L241" s="195"/>
      <c r="M241" s="193"/>
      <c r="N241" s="42"/>
      <c r="O241" s="42"/>
      <c r="P241" s="17"/>
      <c r="Q241" s="17"/>
      <c r="R241" s="17"/>
      <c r="S241" s="26"/>
      <c r="T241" s="11"/>
      <c r="U241"/>
      <c r="V241" s="17"/>
      <c r="W241" s="17"/>
      <c r="X241" s="17"/>
    </row>
    <row r="242" spans="1:24" s="2" customFormat="1" ht="18.95" customHeight="1" x14ac:dyDescent="0.25">
      <c r="A242" s="202" t="s">
        <v>2474</v>
      </c>
      <c r="B242" s="38">
        <f t="shared" si="2"/>
        <v>716025</v>
      </c>
      <c r="C242" s="180"/>
      <c r="D242" s="40">
        <v>1760</v>
      </c>
      <c r="E242" s="94" t="s">
        <v>2513</v>
      </c>
      <c r="F242" s="35">
        <v>611</v>
      </c>
      <c r="G242" s="179">
        <v>610</v>
      </c>
      <c r="H242" s="179" t="s">
        <v>2600</v>
      </c>
      <c r="I242" s="198" t="s">
        <v>2475</v>
      </c>
      <c r="J242" s="186">
        <v>50000</v>
      </c>
      <c r="K242" s="186">
        <v>353713.41111173126</v>
      </c>
      <c r="L242" s="195"/>
      <c r="M242" s="193"/>
      <c r="N242" s="42"/>
      <c r="O242" s="42"/>
      <c r="P242" s="17"/>
      <c r="Q242" s="17"/>
      <c r="R242" s="17"/>
      <c r="S242" s="26"/>
      <c r="T242" s="11"/>
      <c r="U242"/>
      <c r="V242" s="17"/>
      <c r="W242" s="17"/>
      <c r="X242" s="17"/>
    </row>
    <row r="243" spans="1:24" s="2" customFormat="1" ht="18.95" customHeight="1" x14ac:dyDescent="0.25">
      <c r="A243" s="202" t="s">
        <v>2474</v>
      </c>
      <c r="B243" s="38">
        <f t="shared" si="2"/>
        <v>716026</v>
      </c>
      <c r="C243" s="180"/>
      <c r="D243" s="40">
        <v>1760</v>
      </c>
      <c r="E243" s="94" t="s">
        <v>2514</v>
      </c>
      <c r="F243" s="35">
        <v>611</v>
      </c>
      <c r="G243" s="179">
        <v>610</v>
      </c>
      <c r="H243" s="179" t="s">
        <v>2600</v>
      </c>
      <c r="I243" s="198" t="s">
        <v>2475</v>
      </c>
      <c r="J243" s="186">
        <v>15792</v>
      </c>
      <c r="K243" s="186">
        <v>111712.28055643439</v>
      </c>
      <c r="L243" s="195"/>
      <c r="M243" s="193"/>
      <c r="N243" s="42"/>
      <c r="O243" s="42"/>
      <c r="P243" s="17"/>
      <c r="Q243" s="17"/>
      <c r="R243" s="17"/>
      <c r="S243" s="26"/>
      <c r="T243" s="11"/>
      <c r="U243"/>
      <c r="V243" s="17"/>
      <c r="W243" s="17"/>
      <c r="X243" s="17"/>
    </row>
    <row r="244" spans="1:24" s="2" customFormat="1" ht="18.95" customHeight="1" x14ac:dyDescent="0.25">
      <c r="A244" s="202" t="s">
        <v>2474</v>
      </c>
      <c r="B244" s="38">
        <f t="shared" si="2"/>
        <v>716027</v>
      </c>
      <c r="C244" s="180"/>
      <c r="D244" s="40">
        <v>1760</v>
      </c>
      <c r="E244" s="94" t="s">
        <v>2515</v>
      </c>
      <c r="F244" s="35">
        <v>611</v>
      </c>
      <c r="G244" s="179">
        <v>610</v>
      </c>
      <c r="H244" s="179" t="s">
        <v>2600</v>
      </c>
      <c r="I244" s="198" t="s">
        <v>2475</v>
      </c>
      <c r="J244" s="186">
        <v>2572</v>
      </c>
      <c r="K244" s="186">
        <v>18202.798287189231</v>
      </c>
      <c r="L244" s="195"/>
      <c r="M244" s="193"/>
      <c r="N244" s="42"/>
      <c r="O244" s="42"/>
      <c r="P244" s="17"/>
      <c r="Q244" s="17"/>
      <c r="R244" s="17"/>
      <c r="S244" s="26"/>
      <c r="T244" s="11"/>
      <c r="U244"/>
      <c r="V244" s="17"/>
      <c r="W244" s="17"/>
      <c r="X244" s="17"/>
    </row>
    <row r="245" spans="1:24" s="2" customFormat="1" ht="18.95" customHeight="1" x14ac:dyDescent="0.25">
      <c r="A245" s="202" t="s">
        <v>2474</v>
      </c>
      <c r="B245" s="38">
        <f t="shared" si="2"/>
        <v>716028</v>
      </c>
      <c r="C245" s="180"/>
      <c r="D245" s="40">
        <v>1760</v>
      </c>
      <c r="E245" s="94" t="s">
        <v>2516</v>
      </c>
      <c r="F245" s="35">
        <v>611</v>
      </c>
      <c r="G245" s="179">
        <v>610</v>
      </c>
      <c r="H245" s="179" t="s">
        <v>2600</v>
      </c>
      <c r="I245" s="198" t="s">
        <v>2475</v>
      </c>
      <c r="J245" s="186">
        <v>3821</v>
      </c>
      <c r="K245" s="186">
        <v>27023.751280283523</v>
      </c>
      <c r="L245" s="195"/>
      <c r="M245" s="193"/>
      <c r="N245" s="42"/>
      <c r="O245" s="42"/>
      <c r="P245" s="17"/>
      <c r="Q245" s="17"/>
      <c r="R245" s="17"/>
      <c r="S245" s="26"/>
      <c r="T245" s="11"/>
      <c r="U245"/>
      <c r="V245" s="17"/>
      <c r="W245" s="17"/>
      <c r="X245" s="17"/>
    </row>
    <row r="246" spans="1:24" s="2" customFormat="1" ht="18.95" customHeight="1" x14ac:dyDescent="0.25">
      <c r="A246" s="202" t="s">
        <v>2474</v>
      </c>
      <c r="B246" s="38">
        <f t="shared" si="2"/>
        <v>716029</v>
      </c>
      <c r="C246" s="180"/>
      <c r="D246" s="40">
        <v>1760</v>
      </c>
      <c r="E246" s="94" t="s">
        <v>2517</v>
      </c>
      <c r="F246" s="35">
        <v>611</v>
      </c>
      <c r="G246" s="179">
        <v>610</v>
      </c>
      <c r="H246" s="179" t="s">
        <v>2600</v>
      </c>
      <c r="I246" s="198" t="s">
        <v>2475</v>
      </c>
      <c r="J246" s="186">
        <v>5000</v>
      </c>
      <c r="K246" s="186">
        <v>35379.267841297609</v>
      </c>
      <c r="L246" s="195"/>
      <c r="M246" s="193"/>
      <c r="N246" s="42"/>
      <c r="O246" s="42"/>
      <c r="P246" s="17"/>
      <c r="Q246" s="17"/>
      <c r="R246" s="17"/>
      <c r="S246" s="26"/>
      <c r="T246" s="11"/>
      <c r="U246"/>
      <c r="V246" s="17"/>
      <c r="W246" s="17"/>
      <c r="X246" s="17"/>
    </row>
    <row r="247" spans="1:24" s="2" customFormat="1" ht="18.95" customHeight="1" x14ac:dyDescent="0.25">
      <c r="A247" s="202" t="s">
        <v>2474</v>
      </c>
      <c r="B247" s="38">
        <f t="shared" si="2"/>
        <v>716030</v>
      </c>
      <c r="C247" s="180"/>
      <c r="D247" s="40">
        <v>1760</v>
      </c>
      <c r="E247" s="94" t="s">
        <v>2518</v>
      </c>
      <c r="F247" s="35">
        <v>611</v>
      </c>
      <c r="G247" s="179">
        <v>610</v>
      </c>
      <c r="H247" s="179" t="s">
        <v>2600</v>
      </c>
      <c r="I247" s="198" t="s">
        <v>2475</v>
      </c>
      <c r="J247" s="186">
        <v>13000</v>
      </c>
      <c r="K247" s="186">
        <v>91966.608205294993</v>
      </c>
      <c r="L247" s="195"/>
      <c r="M247" s="193"/>
      <c r="N247" s="42"/>
      <c r="O247" s="42"/>
      <c r="P247" s="17"/>
      <c r="Q247" s="17"/>
      <c r="R247" s="17"/>
      <c r="S247" s="26"/>
      <c r="T247" s="11"/>
      <c r="U247"/>
      <c r="V247" s="17"/>
      <c r="W247" s="17"/>
      <c r="X247" s="17"/>
    </row>
    <row r="248" spans="1:24" s="2" customFormat="1" ht="18.95" customHeight="1" x14ac:dyDescent="0.25">
      <c r="A248" s="202" t="s">
        <v>2474</v>
      </c>
      <c r="B248" s="38">
        <f t="shared" si="2"/>
        <v>716031</v>
      </c>
      <c r="C248" s="180"/>
      <c r="D248" s="40">
        <v>1760</v>
      </c>
      <c r="E248" s="94" t="s">
        <v>2519</v>
      </c>
      <c r="F248" s="35">
        <v>611</v>
      </c>
      <c r="G248" s="179">
        <v>610</v>
      </c>
      <c r="H248" s="179" t="s">
        <v>2600</v>
      </c>
      <c r="I248" s="198" t="s">
        <v>2475</v>
      </c>
      <c r="J248" s="186">
        <v>1771</v>
      </c>
      <c r="K248" s="186">
        <v>12525.483161029959</v>
      </c>
      <c r="L248" s="195"/>
      <c r="M248" s="193"/>
      <c r="N248" s="42"/>
      <c r="O248" s="42"/>
      <c r="P248" s="17"/>
      <c r="Q248" s="17"/>
      <c r="R248" s="17"/>
      <c r="S248" s="26"/>
      <c r="T248" s="11"/>
      <c r="U248"/>
      <c r="V248" s="17"/>
      <c r="W248" s="17"/>
      <c r="X248" s="17"/>
    </row>
    <row r="249" spans="1:24" s="2" customFormat="1" ht="18.95" customHeight="1" x14ac:dyDescent="0.25">
      <c r="A249" s="202" t="s">
        <v>2474</v>
      </c>
      <c r="B249" s="38">
        <f t="shared" si="2"/>
        <v>716032</v>
      </c>
      <c r="C249" s="180"/>
      <c r="D249" s="40">
        <v>1760</v>
      </c>
      <c r="E249" s="94" t="s">
        <v>2520</v>
      </c>
      <c r="F249" s="35">
        <v>611</v>
      </c>
      <c r="G249" s="179">
        <v>610</v>
      </c>
      <c r="H249" s="179" t="s">
        <v>2600</v>
      </c>
      <c r="I249" s="198" t="s">
        <v>2475</v>
      </c>
      <c r="J249" s="186">
        <v>5000</v>
      </c>
      <c r="K249" s="186">
        <v>35379.267841297609</v>
      </c>
      <c r="L249" s="195"/>
      <c r="M249" s="193"/>
      <c r="N249" s="42"/>
      <c r="O249" s="42"/>
      <c r="P249" s="17"/>
      <c r="Q249" s="17"/>
      <c r="R249" s="17"/>
      <c r="S249" s="26"/>
      <c r="T249" s="11"/>
      <c r="U249"/>
      <c r="V249" s="17"/>
      <c r="W249" s="17"/>
      <c r="X249" s="17"/>
    </row>
    <row r="250" spans="1:24" s="2" customFormat="1" ht="18.95" customHeight="1" x14ac:dyDescent="0.25">
      <c r="A250" s="202" t="s">
        <v>2474</v>
      </c>
      <c r="B250" s="38">
        <f t="shared" si="2"/>
        <v>716033</v>
      </c>
      <c r="C250" s="180"/>
      <c r="D250" s="40">
        <v>1760</v>
      </c>
      <c r="E250" s="94" t="s">
        <v>2521</v>
      </c>
      <c r="F250" s="35">
        <v>611</v>
      </c>
      <c r="G250" s="179">
        <v>610</v>
      </c>
      <c r="H250" s="179" t="s">
        <v>2600</v>
      </c>
      <c r="I250" s="198" t="s">
        <v>2475</v>
      </c>
      <c r="J250" s="186">
        <v>100000</v>
      </c>
      <c r="K250" s="186">
        <v>707441.47360791406</v>
      </c>
      <c r="L250" s="195"/>
      <c r="M250" s="193"/>
      <c r="N250" s="42"/>
      <c r="O250" s="42"/>
      <c r="P250" s="17"/>
      <c r="Q250" s="17"/>
      <c r="R250" s="17"/>
      <c r="S250" s="26"/>
      <c r="T250" s="11"/>
      <c r="U250"/>
      <c r="V250" s="17"/>
      <c r="W250" s="17"/>
      <c r="X250" s="17"/>
    </row>
    <row r="251" spans="1:24" s="2" customFormat="1" ht="18.95" customHeight="1" x14ac:dyDescent="0.25">
      <c r="A251" s="202" t="s">
        <v>2474</v>
      </c>
      <c r="B251" s="38">
        <f t="shared" si="2"/>
        <v>716034</v>
      </c>
      <c r="C251" s="180"/>
      <c r="D251" s="40">
        <v>1760</v>
      </c>
      <c r="E251" s="94" t="s">
        <v>2522</v>
      </c>
      <c r="F251" s="35">
        <v>611</v>
      </c>
      <c r="G251" s="179">
        <v>610</v>
      </c>
      <c r="H251" s="179" t="s">
        <v>2600</v>
      </c>
      <c r="I251" s="198" t="s">
        <v>2475</v>
      </c>
      <c r="J251" s="186">
        <v>4500</v>
      </c>
      <c r="K251" s="186">
        <v>31827.712689238109</v>
      </c>
      <c r="L251" s="195"/>
      <c r="M251" s="193"/>
      <c r="N251" s="42"/>
      <c r="O251" s="42"/>
      <c r="P251" s="17"/>
      <c r="Q251" s="17"/>
      <c r="R251" s="17"/>
      <c r="S251" s="26"/>
      <c r="T251" s="11"/>
      <c r="U251"/>
      <c r="V251" s="17"/>
      <c r="W251" s="17"/>
      <c r="X251" s="17"/>
    </row>
    <row r="252" spans="1:24" s="2" customFormat="1" ht="18.95" customHeight="1" x14ac:dyDescent="0.25">
      <c r="A252" s="202" t="s">
        <v>2474</v>
      </c>
      <c r="B252" s="38">
        <f t="shared" si="2"/>
        <v>716035</v>
      </c>
      <c r="C252" s="180"/>
      <c r="D252" s="40">
        <v>1760</v>
      </c>
      <c r="E252" s="94" t="s">
        <v>2523</v>
      </c>
      <c r="F252" s="35">
        <v>611</v>
      </c>
      <c r="G252" s="179">
        <v>610</v>
      </c>
      <c r="H252" s="179" t="s">
        <v>2600</v>
      </c>
      <c r="I252" s="198" t="s">
        <v>2475</v>
      </c>
      <c r="J252" s="186">
        <v>5000</v>
      </c>
      <c r="K252" s="186">
        <v>35379.267841297609</v>
      </c>
      <c r="L252" s="195"/>
      <c r="M252" s="193"/>
      <c r="N252" s="42"/>
      <c r="O252" s="42"/>
      <c r="P252" s="17"/>
      <c r="Q252" s="17"/>
      <c r="R252" s="17"/>
      <c r="S252" s="26"/>
      <c r="T252" s="11"/>
      <c r="U252"/>
      <c r="V252" s="17"/>
      <c r="W252" s="17"/>
      <c r="X252" s="17"/>
    </row>
    <row r="253" spans="1:24" s="2" customFormat="1" ht="18.95" customHeight="1" x14ac:dyDescent="0.25">
      <c r="A253" s="202" t="s">
        <v>2474</v>
      </c>
      <c r="B253" s="38">
        <f t="shared" si="2"/>
        <v>716036</v>
      </c>
      <c r="C253" s="180"/>
      <c r="D253" s="40">
        <v>1760</v>
      </c>
      <c r="E253" s="94" t="s">
        <v>2524</v>
      </c>
      <c r="F253" s="35">
        <v>611</v>
      </c>
      <c r="G253" s="179">
        <v>610</v>
      </c>
      <c r="H253" s="179" t="s">
        <v>2600</v>
      </c>
      <c r="I253" s="198" t="s">
        <v>2475</v>
      </c>
      <c r="J253" s="186">
        <v>4580</v>
      </c>
      <c r="K253" s="186">
        <v>32404.186918896554</v>
      </c>
      <c r="L253" s="195"/>
      <c r="M253" s="193"/>
      <c r="N253" s="42"/>
      <c r="O253" s="42"/>
      <c r="P253" s="17"/>
      <c r="Q253" s="17"/>
      <c r="R253" s="17"/>
      <c r="S253" s="26"/>
      <c r="T253" s="11"/>
      <c r="U253"/>
      <c r="V253" s="17"/>
      <c r="W253" s="17"/>
      <c r="X253" s="17"/>
    </row>
    <row r="254" spans="1:24" s="2" customFormat="1" ht="18.95" customHeight="1" x14ac:dyDescent="0.25">
      <c r="A254" s="202" t="s">
        <v>2474</v>
      </c>
      <c r="B254" s="38">
        <f t="shared" si="2"/>
        <v>716037</v>
      </c>
      <c r="C254" s="180"/>
      <c r="D254" s="40">
        <v>1760</v>
      </c>
      <c r="E254" s="94" t="s">
        <v>2525</v>
      </c>
      <c r="F254" s="35">
        <v>611</v>
      </c>
      <c r="G254" s="179">
        <v>610</v>
      </c>
      <c r="H254" s="179" t="s">
        <v>2600</v>
      </c>
      <c r="I254" s="198" t="s">
        <v>2475</v>
      </c>
      <c r="J254" s="186">
        <v>3287</v>
      </c>
      <c r="K254" s="186">
        <v>23258.530829107047</v>
      </c>
      <c r="L254" s="195"/>
      <c r="M254" s="193"/>
      <c r="N254" s="42"/>
      <c r="O254" s="42"/>
      <c r="P254" s="17"/>
      <c r="Q254" s="17"/>
      <c r="R254" s="17"/>
      <c r="S254" s="26"/>
      <c r="T254" s="11"/>
      <c r="U254"/>
      <c r="V254" s="17"/>
      <c r="W254" s="17"/>
      <c r="X254" s="17"/>
    </row>
    <row r="255" spans="1:24" s="2" customFormat="1" ht="18.95" customHeight="1" x14ac:dyDescent="0.25">
      <c r="A255" s="202" t="s">
        <v>2474</v>
      </c>
      <c r="B255" s="38">
        <f t="shared" si="2"/>
        <v>716038</v>
      </c>
      <c r="C255" s="180"/>
      <c r="D255" s="40">
        <v>1760</v>
      </c>
      <c r="E255" s="94" t="s">
        <v>2526</v>
      </c>
      <c r="F255" s="35">
        <v>611</v>
      </c>
      <c r="G255" s="179">
        <v>610</v>
      </c>
      <c r="H255" s="179" t="s">
        <v>2600</v>
      </c>
      <c r="I255" s="198" t="s">
        <v>2475</v>
      </c>
      <c r="J255" s="186">
        <v>2232</v>
      </c>
      <c r="K255" s="186">
        <v>15794.661890486079</v>
      </c>
      <c r="L255" s="195"/>
      <c r="M255" s="193"/>
      <c r="N255" s="42"/>
      <c r="O255" s="42"/>
      <c r="P255" s="17"/>
      <c r="Q255" s="17"/>
      <c r="R255" s="17"/>
      <c r="S255" s="26"/>
      <c r="T255" s="11"/>
      <c r="U255"/>
      <c r="V255" s="17"/>
      <c r="W255" s="17"/>
      <c r="X255" s="17"/>
    </row>
    <row r="256" spans="1:24" s="2" customFormat="1" ht="18.95" customHeight="1" x14ac:dyDescent="0.25">
      <c r="A256" s="202" t="s">
        <v>2474</v>
      </c>
      <c r="B256" s="38">
        <f t="shared" si="2"/>
        <v>716039</v>
      </c>
      <c r="C256" s="180"/>
      <c r="D256" s="40">
        <v>1760</v>
      </c>
      <c r="E256" s="94" t="s">
        <v>2527</v>
      </c>
      <c r="F256" s="35">
        <v>611</v>
      </c>
      <c r="G256" s="179">
        <v>610</v>
      </c>
      <c r="H256" s="179" t="s">
        <v>2600</v>
      </c>
      <c r="I256" s="198" t="s">
        <v>2475</v>
      </c>
      <c r="J256" s="186">
        <v>4000</v>
      </c>
      <c r="K256" s="186">
        <v>28293.820602121486</v>
      </c>
      <c r="L256" s="195"/>
      <c r="M256" s="190"/>
      <c r="N256" s="43"/>
      <c r="O256" s="43"/>
      <c r="P256" s="17"/>
      <c r="Q256" s="17"/>
      <c r="R256" s="17"/>
      <c r="S256" s="26"/>
      <c r="T256" s="11"/>
      <c r="U256"/>
      <c r="V256" s="17"/>
      <c r="W256" s="17"/>
      <c r="X256" s="17"/>
    </row>
    <row r="257" spans="1:24" s="2" customFormat="1" ht="18.95" customHeight="1" x14ac:dyDescent="0.25">
      <c r="A257" s="202" t="s">
        <v>2474</v>
      </c>
      <c r="B257" s="38">
        <f t="shared" si="2"/>
        <v>716040</v>
      </c>
      <c r="C257" s="180"/>
      <c r="D257" s="40">
        <v>1760</v>
      </c>
      <c r="E257" s="94" t="s">
        <v>2528</v>
      </c>
      <c r="F257" s="35">
        <v>611</v>
      </c>
      <c r="G257" s="179">
        <v>610</v>
      </c>
      <c r="H257" s="179" t="s">
        <v>2600</v>
      </c>
      <c r="I257" s="198" t="s">
        <v>2475</v>
      </c>
      <c r="J257" s="186">
        <v>21336</v>
      </c>
      <c r="K257" s="186">
        <v>150932.65051660096</v>
      </c>
      <c r="L257" s="195"/>
      <c r="M257" s="190"/>
      <c r="N257" s="43"/>
      <c r="O257" s="43"/>
      <c r="P257" s="17"/>
      <c r="Q257" s="17"/>
      <c r="R257" s="17"/>
      <c r="S257" s="26"/>
      <c r="T257" s="11"/>
      <c r="U257"/>
      <c r="V257" s="17"/>
      <c r="W257" s="17"/>
      <c r="X257" s="17"/>
    </row>
    <row r="258" spans="1:24" s="2" customFormat="1" ht="18.95" customHeight="1" x14ac:dyDescent="0.25">
      <c r="A258" s="202" t="s">
        <v>2474</v>
      </c>
      <c r="B258" s="38">
        <f t="shared" si="2"/>
        <v>716041</v>
      </c>
      <c r="C258" s="180"/>
      <c r="D258" s="40">
        <v>1760</v>
      </c>
      <c r="E258" s="94" t="s">
        <v>2529</v>
      </c>
      <c r="F258" s="35">
        <v>611</v>
      </c>
      <c r="G258" s="179">
        <v>610</v>
      </c>
      <c r="H258" s="179" t="s">
        <v>2600</v>
      </c>
      <c r="I258" s="198" t="s">
        <v>2475</v>
      </c>
      <c r="J258" s="186">
        <v>80000</v>
      </c>
      <c r="K258" s="186">
        <v>565946.58782840311</v>
      </c>
      <c r="L258" s="195"/>
      <c r="M258" s="190"/>
      <c r="N258" s="43"/>
      <c r="O258" s="43"/>
      <c r="P258" s="17"/>
      <c r="Q258" s="17"/>
      <c r="R258" s="17"/>
      <c r="S258" s="26"/>
      <c r="T258" s="11"/>
      <c r="U258"/>
      <c r="V258" s="17"/>
      <c r="W258" s="17"/>
      <c r="X258" s="17"/>
    </row>
    <row r="259" spans="1:24" s="2" customFormat="1" ht="18.95" customHeight="1" x14ac:dyDescent="0.25">
      <c r="A259" s="202" t="s">
        <v>2474</v>
      </c>
      <c r="B259" s="38">
        <f t="shared" si="2"/>
        <v>716042</v>
      </c>
      <c r="C259" s="180"/>
      <c r="D259" s="40">
        <v>1760</v>
      </c>
      <c r="E259" s="94" t="s">
        <v>2530</v>
      </c>
      <c r="F259" s="35">
        <v>611</v>
      </c>
      <c r="G259" s="179">
        <v>610</v>
      </c>
      <c r="H259" s="179" t="s">
        <v>2600</v>
      </c>
      <c r="I259" s="198" t="s">
        <v>2475</v>
      </c>
      <c r="J259" s="186">
        <v>1000</v>
      </c>
      <c r="K259" s="186">
        <v>7071.8650144788444</v>
      </c>
      <c r="L259" s="195"/>
      <c r="M259" s="190"/>
      <c r="N259" s="43"/>
      <c r="O259" s="43"/>
      <c r="P259" s="17"/>
      <c r="Q259" s="17"/>
      <c r="R259" s="17"/>
      <c r="S259" s="26"/>
      <c r="T259" s="11"/>
      <c r="U259"/>
      <c r="V259" s="17"/>
      <c r="W259" s="17"/>
      <c r="X259" s="17"/>
    </row>
    <row r="260" spans="1:24" s="2" customFormat="1" ht="18.95" customHeight="1" x14ac:dyDescent="0.25">
      <c r="A260" s="202" t="s">
        <v>2474</v>
      </c>
      <c r="B260" s="38">
        <f t="shared" si="2"/>
        <v>716043</v>
      </c>
      <c r="C260" s="180"/>
      <c r="D260" s="40">
        <v>1760</v>
      </c>
      <c r="E260" s="94" t="s">
        <v>2531</v>
      </c>
      <c r="F260" s="35">
        <v>611</v>
      </c>
      <c r="G260" s="179">
        <v>610</v>
      </c>
      <c r="H260" s="179" t="s">
        <v>2600</v>
      </c>
      <c r="I260" s="198" t="s">
        <v>2475</v>
      </c>
      <c r="J260" s="186">
        <v>103647</v>
      </c>
      <c r="K260" s="186">
        <v>733237.75308069668</v>
      </c>
      <c r="L260" s="195"/>
      <c r="M260" s="190"/>
      <c r="N260" s="43"/>
      <c r="O260" s="43"/>
      <c r="P260" s="17"/>
      <c r="Q260" s="17"/>
      <c r="R260" s="17"/>
      <c r="S260" s="26"/>
      <c r="T260" s="11"/>
      <c r="U260"/>
      <c r="V260" s="17"/>
      <c r="W260" s="17"/>
      <c r="X260" s="17"/>
    </row>
    <row r="261" spans="1:24" s="2" customFormat="1" ht="18.95" customHeight="1" x14ac:dyDescent="0.25">
      <c r="A261" s="202" t="s">
        <v>2474</v>
      </c>
      <c r="B261" s="38">
        <f t="shared" si="2"/>
        <v>716044</v>
      </c>
      <c r="C261" s="180"/>
      <c r="D261" s="40">
        <v>1760</v>
      </c>
      <c r="E261" s="94" t="s">
        <v>2532</v>
      </c>
      <c r="F261" s="35">
        <v>611</v>
      </c>
      <c r="G261" s="179">
        <v>610</v>
      </c>
      <c r="H261" s="179" t="s">
        <v>2600</v>
      </c>
      <c r="I261" s="198" t="s">
        <v>2475</v>
      </c>
      <c r="J261" s="186">
        <v>1650</v>
      </c>
      <c r="K261" s="186">
        <v>11666.881668522568</v>
      </c>
      <c r="L261" s="195"/>
      <c r="M261" s="190"/>
      <c r="N261" s="43"/>
      <c r="O261" s="43"/>
      <c r="P261" s="17"/>
      <c r="Q261" s="17"/>
      <c r="R261" s="17"/>
      <c r="S261" s="26"/>
      <c r="T261" s="11"/>
      <c r="U261"/>
      <c r="V261" s="17"/>
      <c r="W261" s="17"/>
      <c r="X261" s="17"/>
    </row>
    <row r="262" spans="1:24" s="2" customFormat="1" ht="18.95" customHeight="1" x14ac:dyDescent="0.25">
      <c r="A262" s="202" t="s">
        <v>2474</v>
      </c>
      <c r="B262" s="38">
        <f t="shared" si="2"/>
        <v>716045</v>
      </c>
      <c r="C262" s="180"/>
      <c r="D262" s="40">
        <v>1760</v>
      </c>
      <c r="E262" s="94" t="s">
        <v>2533</v>
      </c>
      <c r="F262" s="35">
        <v>611</v>
      </c>
      <c r="G262" s="179">
        <v>610</v>
      </c>
      <c r="H262" s="179" t="s">
        <v>2600</v>
      </c>
      <c r="I262" s="198" t="s">
        <v>2475</v>
      </c>
      <c r="J262" s="186">
        <v>5000</v>
      </c>
      <c r="K262" s="186">
        <v>35379.267841297609</v>
      </c>
      <c r="L262" s="195"/>
      <c r="M262" s="190"/>
      <c r="N262" s="43"/>
      <c r="O262" s="43"/>
      <c r="P262" s="17"/>
      <c r="Q262" s="17"/>
      <c r="R262" s="17"/>
      <c r="S262" s="26"/>
      <c r="T262" s="11"/>
      <c r="U262"/>
      <c r="V262" s="17"/>
      <c r="W262" s="17"/>
      <c r="X262" s="17"/>
    </row>
    <row r="263" spans="1:24" s="2" customFormat="1" ht="18.95" customHeight="1" x14ac:dyDescent="0.25">
      <c r="A263" s="202" t="s">
        <v>2474</v>
      </c>
      <c r="B263" s="38">
        <f t="shared" si="2"/>
        <v>716046</v>
      </c>
      <c r="C263" s="180"/>
      <c r="D263" s="40">
        <v>1760</v>
      </c>
      <c r="E263" s="94" t="s">
        <v>2534</v>
      </c>
      <c r="F263" s="35">
        <v>611</v>
      </c>
      <c r="G263" s="179">
        <v>610</v>
      </c>
      <c r="H263" s="179" t="s">
        <v>2600</v>
      </c>
      <c r="I263" s="198" t="s">
        <v>2475</v>
      </c>
      <c r="J263" s="186">
        <v>4183</v>
      </c>
      <c r="K263" s="186">
        <v>29587.453533108423</v>
      </c>
      <c r="L263" s="195"/>
      <c r="M263" s="190"/>
      <c r="N263" s="43"/>
      <c r="O263" s="43"/>
      <c r="P263" s="17"/>
      <c r="Q263" s="17"/>
      <c r="R263" s="17"/>
      <c r="S263" s="26"/>
      <c r="T263" s="11"/>
      <c r="U263"/>
      <c r="V263" s="17"/>
      <c r="W263" s="17"/>
      <c r="X263" s="17"/>
    </row>
    <row r="264" spans="1:24" s="2" customFormat="1" ht="18.95" customHeight="1" x14ac:dyDescent="0.25">
      <c r="A264" s="202" t="s">
        <v>2474</v>
      </c>
      <c r="B264" s="38">
        <f t="shared" si="2"/>
        <v>716047</v>
      </c>
      <c r="C264" s="180"/>
      <c r="D264" s="40">
        <v>1760</v>
      </c>
      <c r="E264" s="94" t="s">
        <v>2535</v>
      </c>
      <c r="F264" s="35">
        <v>611</v>
      </c>
      <c r="G264" s="179">
        <v>610</v>
      </c>
      <c r="H264" s="179" t="s">
        <v>2600</v>
      </c>
      <c r="I264" s="198" t="s">
        <v>2475</v>
      </c>
      <c r="J264" s="186">
        <v>2000</v>
      </c>
      <c r="K264" s="186">
        <v>14153.731413409385</v>
      </c>
      <c r="L264" s="195"/>
      <c r="M264" s="194"/>
      <c r="N264" s="38"/>
      <c r="O264" s="38"/>
      <c r="P264" s="17"/>
      <c r="Q264" s="17"/>
      <c r="R264" s="17"/>
      <c r="S264" s="26"/>
      <c r="T264" s="11"/>
      <c r="U264"/>
      <c r="V264" s="17"/>
      <c r="W264" s="17"/>
      <c r="X264" s="17"/>
    </row>
    <row r="265" spans="1:24" s="2" customFormat="1" ht="18.95" customHeight="1" x14ac:dyDescent="0.25">
      <c r="A265" s="202" t="s">
        <v>2474</v>
      </c>
      <c r="B265" s="38">
        <f t="shared" si="2"/>
        <v>716048</v>
      </c>
      <c r="C265" s="180"/>
      <c r="D265" s="40">
        <v>1760</v>
      </c>
      <c r="E265" s="94" t="s">
        <v>2536</v>
      </c>
      <c r="F265" s="35">
        <v>611</v>
      </c>
      <c r="G265" s="179">
        <v>610</v>
      </c>
      <c r="H265" s="179" t="s">
        <v>2600</v>
      </c>
      <c r="I265" s="198" t="s">
        <v>2475</v>
      </c>
      <c r="J265" s="186">
        <v>12000</v>
      </c>
      <c r="K265" s="186">
        <v>84892.342350570572</v>
      </c>
      <c r="L265" s="195"/>
      <c r="M265" s="194"/>
      <c r="N265" s="38"/>
      <c r="O265" s="38"/>
      <c r="P265" s="17"/>
      <c r="Q265" s="17"/>
      <c r="R265" s="17"/>
      <c r="S265" s="26"/>
      <c r="T265" s="11"/>
      <c r="U265"/>
      <c r="V265" s="17"/>
      <c r="W265" s="17"/>
      <c r="X265" s="17"/>
    </row>
    <row r="266" spans="1:24" s="2" customFormat="1" ht="18.95" customHeight="1" x14ac:dyDescent="0.25">
      <c r="A266" s="202" t="s">
        <v>2474</v>
      </c>
      <c r="B266" s="38">
        <f t="shared" si="2"/>
        <v>716049</v>
      </c>
      <c r="C266" s="180"/>
      <c r="D266" s="40">
        <v>1760</v>
      </c>
      <c r="E266" s="94" t="s">
        <v>2537</v>
      </c>
      <c r="F266" s="35">
        <v>611</v>
      </c>
      <c r="G266" s="179">
        <v>610</v>
      </c>
      <c r="H266" s="179" t="s">
        <v>2600</v>
      </c>
      <c r="I266" s="198" t="s">
        <v>2475</v>
      </c>
      <c r="J266" s="186">
        <v>1000</v>
      </c>
      <c r="K266" s="186">
        <v>7071.8650144788444</v>
      </c>
      <c r="L266" s="195"/>
      <c r="M266" s="194"/>
      <c r="N266" s="38"/>
      <c r="O266" s="38"/>
      <c r="P266" s="17"/>
      <c r="Q266" s="17"/>
      <c r="R266" s="17"/>
      <c r="S266" s="26"/>
      <c r="T266" s="11"/>
      <c r="U266"/>
      <c r="V266" s="17"/>
      <c r="W266" s="17"/>
      <c r="X266" s="17"/>
    </row>
    <row r="267" spans="1:24" s="2" customFormat="1" ht="18.95" customHeight="1" x14ac:dyDescent="0.25">
      <c r="A267" s="202" t="s">
        <v>2474</v>
      </c>
      <c r="B267" s="38">
        <f t="shared" si="2"/>
        <v>716050</v>
      </c>
      <c r="C267" s="180"/>
      <c r="D267" s="40">
        <v>1760</v>
      </c>
      <c r="E267" s="94" t="s">
        <v>2538</v>
      </c>
      <c r="F267" s="35">
        <v>611</v>
      </c>
      <c r="G267" s="179">
        <v>610</v>
      </c>
      <c r="H267" s="179" t="s">
        <v>2600</v>
      </c>
      <c r="I267" s="198" t="s">
        <v>2475</v>
      </c>
      <c r="J267" s="186">
        <v>101947</v>
      </c>
      <c r="K267" s="186">
        <v>721210.02164138737</v>
      </c>
      <c r="L267" s="195"/>
      <c r="M267" s="194"/>
      <c r="N267" s="38"/>
      <c r="O267" s="38"/>
      <c r="P267" s="17"/>
      <c r="Q267" s="17"/>
      <c r="R267" s="17"/>
      <c r="S267" s="26"/>
      <c r="T267" s="11"/>
      <c r="U267"/>
      <c r="V267" s="17"/>
      <c r="W267" s="17"/>
      <c r="X267" s="17"/>
    </row>
    <row r="268" spans="1:24" s="2" customFormat="1" ht="18.95" customHeight="1" x14ac:dyDescent="0.25">
      <c r="A268" s="202" t="s">
        <v>2474</v>
      </c>
      <c r="B268" s="38">
        <f t="shared" si="2"/>
        <v>716051</v>
      </c>
      <c r="C268" s="180"/>
      <c r="D268" s="40">
        <v>1760</v>
      </c>
      <c r="E268" s="94" t="s">
        <v>2539</v>
      </c>
      <c r="F268" s="35">
        <v>611</v>
      </c>
      <c r="G268" s="179">
        <v>610</v>
      </c>
      <c r="H268" s="179" t="s">
        <v>2600</v>
      </c>
      <c r="I268" s="198" t="s">
        <v>2475</v>
      </c>
      <c r="J268" s="186">
        <v>260224</v>
      </c>
      <c r="K268" s="186">
        <v>1840919.8908430079</v>
      </c>
      <c r="L268" s="195"/>
      <c r="M268" s="194"/>
      <c r="N268" s="38"/>
      <c r="O268" s="38"/>
      <c r="P268" s="17"/>
      <c r="Q268" s="17"/>
      <c r="R268" s="17"/>
      <c r="S268" s="26"/>
      <c r="T268" s="11"/>
      <c r="U268"/>
      <c r="V268" s="17"/>
      <c r="W268" s="17"/>
      <c r="X268" s="17"/>
    </row>
    <row r="269" spans="1:24" s="2" customFormat="1" ht="18.95" customHeight="1" x14ac:dyDescent="0.25">
      <c r="A269" s="202" t="s">
        <v>2474</v>
      </c>
      <c r="B269" s="38">
        <f t="shared" si="2"/>
        <v>716052</v>
      </c>
      <c r="C269" s="180"/>
      <c r="D269" s="40">
        <v>1760</v>
      </c>
      <c r="E269" s="94" t="s">
        <v>2540</v>
      </c>
      <c r="F269" s="35">
        <v>611</v>
      </c>
      <c r="G269" s="179">
        <v>610</v>
      </c>
      <c r="H269" s="179" t="s">
        <v>2600</v>
      </c>
      <c r="I269" s="198" t="s">
        <v>2475</v>
      </c>
      <c r="J269" s="186">
        <v>40662</v>
      </c>
      <c r="K269" s="186">
        <v>287659.83072100341</v>
      </c>
      <c r="L269" s="195"/>
      <c r="M269" s="194"/>
      <c r="N269" s="38"/>
      <c r="O269" s="38"/>
      <c r="P269" s="17"/>
      <c r="Q269" s="17"/>
      <c r="R269" s="17"/>
      <c r="S269" s="26"/>
      <c r="T269" s="11"/>
      <c r="U269"/>
      <c r="V269" s="17"/>
      <c r="W269" s="17"/>
      <c r="X269" s="17"/>
    </row>
    <row r="270" spans="1:24" s="2" customFormat="1" ht="18.95" customHeight="1" x14ac:dyDescent="0.25">
      <c r="A270" s="202" t="s">
        <v>2474</v>
      </c>
      <c r="B270" s="38">
        <f t="shared" si="2"/>
        <v>716053</v>
      </c>
      <c r="C270" s="180"/>
      <c r="D270" s="40">
        <v>1760</v>
      </c>
      <c r="E270" s="94" t="s">
        <v>2541</v>
      </c>
      <c r="F270" s="35">
        <v>611</v>
      </c>
      <c r="G270" s="179">
        <v>610</v>
      </c>
      <c r="H270" s="179" t="s">
        <v>2600</v>
      </c>
      <c r="I270" s="198" t="s">
        <v>2475</v>
      </c>
      <c r="J270" s="186">
        <v>300</v>
      </c>
      <c r="K270" s="186">
        <v>2129.400814345357</v>
      </c>
      <c r="L270" s="195"/>
      <c r="M270" s="194"/>
      <c r="N270" s="38"/>
      <c r="O270" s="38"/>
      <c r="P270" s="17"/>
      <c r="Q270" s="17"/>
      <c r="R270" s="17"/>
      <c r="S270" s="26"/>
      <c r="T270" s="11"/>
      <c r="U270"/>
      <c r="V270" s="17"/>
      <c r="W270" s="17"/>
      <c r="X270" s="17"/>
    </row>
    <row r="271" spans="1:24" s="2" customFormat="1" ht="18.95" customHeight="1" x14ac:dyDescent="0.25">
      <c r="A271" s="202" t="s">
        <v>2474</v>
      </c>
      <c r="B271" s="38">
        <f t="shared" si="2"/>
        <v>716054</v>
      </c>
      <c r="C271" s="180"/>
      <c r="D271" s="40">
        <v>1760</v>
      </c>
      <c r="E271" s="94" t="s">
        <v>2542</v>
      </c>
      <c r="F271" s="35">
        <v>611</v>
      </c>
      <c r="G271" s="179">
        <v>610</v>
      </c>
      <c r="H271" s="179" t="s">
        <v>2600</v>
      </c>
      <c r="I271" s="198" t="s">
        <v>2475</v>
      </c>
      <c r="J271" s="186">
        <v>300</v>
      </c>
      <c r="K271" s="186">
        <v>2129.400814345357</v>
      </c>
      <c r="L271" s="195"/>
      <c r="M271" s="194"/>
      <c r="N271" s="38"/>
      <c r="O271" s="38"/>
      <c r="P271" s="17"/>
      <c r="Q271" s="17"/>
      <c r="R271" s="17"/>
      <c r="S271" s="26"/>
      <c r="T271" s="11"/>
      <c r="U271"/>
      <c r="V271" s="17"/>
      <c r="W271" s="17"/>
      <c r="X271" s="17"/>
    </row>
    <row r="272" spans="1:24" s="2" customFormat="1" ht="18.95" customHeight="1" x14ac:dyDescent="0.25">
      <c r="A272" s="202" t="s">
        <v>2474</v>
      </c>
      <c r="B272" s="38">
        <f t="shared" si="2"/>
        <v>716055</v>
      </c>
      <c r="C272" s="180"/>
      <c r="D272" s="40">
        <v>1760</v>
      </c>
      <c r="E272" s="94" t="s">
        <v>2543</v>
      </c>
      <c r="F272" s="35">
        <v>611</v>
      </c>
      <c r="G272" s="179">
        <v>610</v>
      </c>
      <c r="H272" s="179" t="s">
        <v>2600</v>
      </c>
      <c r="I272" s="198" t="s">
        <v>2475</v>
      </c>
      <c r="J272" s="186">
        <v>300</v>
      </c>
      <c r="K272" s="186">
        <v>2129.400814345357</v>
      </c>
      <c r="L272" s="195"/>
      <c r="M272" s="194"/>
      <c r="N272" s="38"/>
      <c r="O272" s="38"/>
      <c r="P272" s="17"/>
      <c r="Q272" s="17"/>
      <c r="R272" s="17"/>
      <c r="S272" s="26"/>
      <c r="T272" s="11"/>
      <c r="U272"/>
      <c r="V272" s="17"/>
      <c r="W272" s="17"/>
      <c r="X272" s="17"/>
    </row>
    <row r="273" spans="1:24" s="2" customFormat="1" ht="18.95" customHeight="1" x14ac:dyDescent="0.25">
      <c r="A273" s="202" t="s">
        <v>2474</v>
      </c>
      <c r="B273" s="38">
        <f t="shared" si="2"/>
        <v>716056</v>
      </c>
      <c r="C273" s="180"/>
      <c r="D273" s="40">
        <v>1760</v>
      </c>
      <c r="E273" s="94" t="s">
        <v>2544</v>
      </c>
      <c r="F273" s="35">
        <v>611</v>
      </c>
      <c r="G273" s="179">
        <v>610</v>
      </c>
      <c r="H273" s="179" t="s">
        <v>2600</v>
      </c>
      <c r="I273" s="198" t="s">
        <v>2475</v>
      </c>
      <c r="J273" s="186">
        <v>93887</v>
      </c>
      <c r="K273" s="186">
        <v>664184.5489986646</v>
      </c>
      <c r="L273" s="195"/>
      <c r="M273" s="194"/>
      <c r="N273" s="38"/>
      <c r="O273" s="38"/>
      <c r="P273" s="17"/>
      <c r="Q273" s="17"/>
      <c r="R273" s="17"/>
      <c r="S273" s="26"/>
      <c r="T273" s="11"/>
      <c r="U273"/>
      <c r="V273" s="17"/>
      <c r="W273" s="17"/>
      <c r="X273" s="17"/>
    </row>
    <row r="274" spans="1:24" s="2" customFormat="1" ht="18.95" customHeight="1" x14ac:dyDescent="0.25">
      <c r="A274" s="202" t="s">
        <v>2474</v>
      </c>
      <c r="B274" s="38">
        <f t="shared" si="2"/>
        <v>716057</v>
      </c>
      <c r="C274" s="180"/>
      <c r="D274" s="40">
        <v>1760</v>
      </c>
      <c r="E274" s="94" t="s">
        <v>2545</v>
      </c>
      <c r="F274" s="35">
        <v>611</v>
      </c>
      <c r="G274" s="179">
        <v>610</v>
      </c>
      <c r="H274" s="179" t="s">
        <v>2600</v>
      </c>
      <c r="I274" s="198" t="s">
        <v>2475</v>
      </c>
      <c r="J274" s="186">
        <v>2215</v>
      </c>
      <c r="K274" s="186">
        <v>15661.989643513296</v>
      </c>
      <c r="L274" s="195"/>
      <c r="M274" s="194"/>
      <c r="N274" s="38"/>
      <c r="O274" s="38"/>
      <c r="P274" s="17"/>
      <c r="Q274" s="17"/>
      <c r="R274" s="17"/>
      <c r="S274" s="26"/>
      <c r="T274" s="11"/>
      <c r="U274"/>
      <c r="V274" s="17"/>
      <c r="W274" s="17"/>
      <c r="X274" s="17"/>
    </row>
    <row r="275" spans="1:24" s="2" customFormat="1" ht="18.95" customHeight="1" x14ac:dyDescent="0.25">
      <c r="A275" s="202" t="s">
        <v>2474</v>
      </c>
      <c r="B275" s="38">
        <f t="shared" si="2"/>
        <v>716058</v>
      </c>
      <c r="C275" s="180"/>
      <c r="D275" s="40">
        <v>1760</v>
      </c>
      <c r="E275" s="94" t="s">
        <v>2546</v>
      </c>
      <c r="F275" s="35">
        <v>611</v>
      </c>
      <c r="G275" s="179">
        <v>610</v>
      </c>
      <c r="H275" s="179" t="s">
        <v>2600</v>
      </c>
      <c r="I275" s="198" t="s">
        <v>2475</v>
      </c>
      <c r="J275" s="186">
        <v>729</v>
      </c>
      <c r="K275" s="186">
        <v>5162.1203394960503</v>
      </c>
      <c r="L275" s="195"/>
      <c r="M275" s="194"/>
      <c r="N275" s="38"/>
      <c r="O275" s="38"/>
      <c r="P275" s="17"/>
      <c r="Q275" s="17"/>
      <c r="R275" s="17"/>
      <c r="S275" s="26"/>
      <c r="T275" s="11"/>
      <c r="U275"/>
      <c r="V275" s="17"/>
      <c r="W275" s="17"/>
      <c r="X275" s="17"/>
    </row>
    <row r="276" spans="1:24" s="2" customFormat="1" ht="18.95" customHeight="1" x14ac:dyDescent="0.25">
      <c r="A276" s="202" t="s">
        <v>2474</v>
      </c>
      <c r="B276" s="38">
        <f t="shared" si="2"/>
        <v>716059</v>
      </c>
      <c r="C276" s="180"/>
      <c r="D276" s="40">
        <v>1760</v>
      </c>
      <c r="E276" s="94" t="s">
        <v>2547</v>
      </c>
      <c r="F276" s="35">
        <v>611</v>
      </c>
      <c r="G276" s="179">
        <v>610</v>
      </c>
      <c r="H276" s="179" t="s">
        <v>2600</v>
      </c>
      <c r="I276" s="198" t="s">
        <v>2475</v>
      </c>
      <c r="J276" s="186">
        <v>18859</v>
      </c>
      <c r="K276" s="186">
        <v>133409.53425664839</v>
      </c>
      <c r="L276" s="195"/>
      <c r="M276" s="194"/>
      <c r="N276" s="38"/>
      <c r="O276" s="38"/>
      <c r="P276" s="17"/>
      <c r="Q276" s="17"/>
      <c r="R276" s="17"/>
      <c r="S276" s="26"/>
      <c r="T276" s="11"/>
      <c r="U276"/>
      <c r="V276" s="17"/>
      <c r="W276" s="17"/>
      <c r="X276" s="17"/>
    </row>
    <row r="277" spans="1:24" s="2" customFormat="1" ht="18.95" customHeight="1" x14ac:dyDescent="0.25">
      <c r="A277" s="202" t="s">
        <v>2474</v>
      </c>
      <c r="B277" s="38">
        <f t="shared" si="2"/>
        <v>716060</v>
      </c>
      <c r="C277" s="180"/>
      <c r="D277" s="40">
        <v>1760</v>
      </c>
      <c r="E277" s="94" t="s">
        <v>2548</v>
      </c>
      <c r="F277" s="35">
        <v>611</v>
      </c>
      <c r="G277" s="179">
        <v>610</v>
      </c>
      <c r="H277" s="179" t="s">
        <v>2600</v>
      </c>
      <c r="I277" s="198" t="s">
        <v>2475</v>
      </c>
      <c r="J277" s="186">
        <v>1573</v>
      </c>
      <c r="K277" s="186">
        <v>11130.643272710382</v>
      </c>
      <c r="L277" s="195"/>
      <c r="M277" s="194"/>
      <c r="N277" s="38"/>
      <c r="O277" s="38"/>
      <c r="P277" s="17"/>
      <c r="Q277" s="17"/>
      <c r="R277" s="17"/>
      <c r="S277" s="26"/>
      <c r="T277" s="11"/>
      <c r="U277"/>
      <c r="V277" s="17"/>
      <c r="W277" s="17"/>
      <c r="X277" s="17"/>
    </row>
    <row r="278" spans="1:24" s="2" customFormat="1" ht="18.95" customHeight="1" x14ac:dyDescent="0.25">
      <c r="A278" s="202" t="s">
        <v>2474</v>
      </c>
      <c r="B278" s="38">
        <f t="shared" si="2"/>
        <v>716061</v>
      </c>
      <c r="C278" s="180"/>
      <c r="D278" s="40">
        <v>1760</v>
      </c>
      <c r="E278" s="94" t="s">
        <v>2549</v>
      </c>
      <c r="F278" s="35">
        <v>611</v>
      </c>
      <c r="G278" s="179">
        <v>610</v>
      </c>
      <c r="H278" s="179" t="s">
        <v>2600</v>
      </c>
      <c r="I278" s="198" t="s">
        <v>2475</v>
      </c>
      <c r="J278" s="186">
        <v>38962</v>
      </c>
      <c r="K278" s="186">
        <v>275633.13012193941</v>
      </c>
      <c r="L278" s="195"/>
      <c r="M278" s="194"/>
      <c r="N278" s="38"/>
      <c r="O278" s="38"/>
      <c r="P278" s="17"/>
      <c r="Q278" s="17"/>
      <c r="R278" s="17"/>
      <c r="S278" s="26"/>
      <c r="T278" s="11"/>
      <c r="U278"/>
      <c r="V278" s="17"/>
      <c r="W278" s="17"/>
      <c r="X278" s="17"/>
    </row>
    <row r="279" spans="1:24" s="2" customFormat="1" ht="18.95" customHeight="1" x14ac:dyDescent="0.25">
      <c r="A279" s="202" t="s">
        <v>2474</v>
      </c>
      <c r="B279" s="38">
        <f t="shared" si="2"/>
        <v>716062</v>
      </c>
      <c r="C279" s="180"/>
      <c r="D279" s="40">
        <v>1760</v>
      </c>
      <c r="E279" s="94" t="s">
        <v>2550</v>
      </c>
      <c r="F279" s="35">
        <v>611</v>
      </c>
      <c r="G279" s="179">
        <v>610</v>
      </c>
      <c r="H279" s="179" t="s">
        <v>2600</v>
      </c>
      <c r="I279" s="198" t="s">
        <v>2475</v>
      </c>
      <c r="J279" s="186">
        <v>21981</v>
      </c>
      <c r="K279" s="186">
        <v>155507.1444017413</v>
      </c>
      <c r="L279" s="195"/>
      <c r="M279" s="194"/>
      <c r="N279" s="38"/>
      <c r="O279" s="38"/>
      <c r="P279" s="17"/>
      <c r="Q279" s="17"/>
      <c r="R279" s="17"/>
      <c r="S279" s="26"/>
      <c r="T279" s="11"/>
      <c r="U279"/>
      <c r="V279" s="17"/>
      <c r="W279" s="17"/>
      <c r="X279" s="17"/>
    </row>
    <row r="280" spans="1:24" s="2" customFormat="1" ht="18.95" customHeight="1" x14ac:dyDescent="0.25">
      <c r="A280" s="173" t="s">
        <v>2474</v>
      </c>
      <c r="B280" s="38">
        <f t="shared" si="2"/>
        <v>716063</v>
      </c>
      <c r="C280" s="180"/>
      <c r="D280" s="40">
        <v>1760</v>
      </c>
      <c r="E280" s="94" t="s">
        <v>2480</v>
      </c>
      <c r="F280" s="35">
        <v>611</v>
      </c>
      <c r="G280" s="179">
        <v>610</v>
      </c>
      <c r="H280" s="179" t="s">
        <v>2600</v>
      </c>
      <c r="I280" s="198" t="s">
        <v>2475</v>
      </c>
      <c r="J280" s="186">
        <v>0</v>
      </c>
      <c r="K280" s="186">
        <v>3765.4104511764726</v>
      </c>
      <c r="L280" s="195"/>
      <c r="M280" s="194"/>
      <c r="N280" s="38"/>
      <c r="O280" s="38"/>
      <c r="P280" s="17"/>
      <c r="Q280" s="17"/>
      <c r="R280" s="17"/>
      <c r="S280" s="26"/>
      <c r="T280" s="11"/>
      <c r="U280"/>
      <c r="V280" s="17"/>
      <c r="W280" s="17"/>
      <c r="X280" s="17"/>
    </row>
    <row r="281" spans="1:24" s="2" customFormat="1" ht="18.95" customHeight="1" x14ac:dyDescent="0.25">
      <c r="A281" s="173" t="s">
        <v>2474</v>
      </c>
      <c r="B281" s="38">
        <f t="shared" si="2"/>
        <v>716064</v>
      </c>
      <c r="C281" s="180"/>
      <c r="D281" s="40">
        <v>1760</v>
      </c>
      <c r="E281" s="94" t="s">
        <v>2484</v>
      </c>
      <c r="F281" s="35">
        <v>611</v>
      </c>
      <c r="G281" s="179">
        <v>610</v>
      </c>
      <c r="H281" s="179" t="s">
        <v>2600</v>
      </c>
      <c r="I281" s="198" t="s">
        <v>2475</v>
      </c>
      <c r="J281" s="186">
        <v>0</v>
      </c>
      <c r="K281" s="186">
        <v>241258.5982448193</v>
      </c>
      <c r="L281" s="195"/>
      <c r="M281" s="194"/>
      <c r="N281" s="38"/>
      <c r="O281" s="38"/>
      <c r="P281" s="17"/>
      <c r="Q281" s="17"/>
      <c r="R281" s="17"/>
      <c r="S281" s="26"/>
      <c r="T281" s="11"/>
      <c r="U281"/>
      <c r="V281" s="17"/>
      <c r="W281" s="17"/>
      <c r="X281" s="17"/>
    </row>
    <row r="282" spans="1:24" s="2" customFormat="1" ht="18.95" customHeight="1" x14ac:dyDescent="0.25">
      <c r="A282" s="12">
        <v>526</v>
      </c>
      <c r="B282" s="38">
        <v>776526</v>
      </c>
      <c r="C282" s="16" t="s">
        <v>441</v>
      </c>
      <c r="D282" s="41">
        <f>+A282-N282</f>
        <v>0</v>
      </c>
      <c r="E282" s="12" t="s">
        <v>792</v>
      </c>
      <c r="F282" s="35" t="s">
        <v>2658</v>
      </c>
      <c r="G282" s="35">
        <v>614</v>
      </c>
      <c r="H282" s="35" t="s">
        <v>2339</v>
      </c>
      <c r="I282" s="198" t="s">
        <v>2475</v>
      </c>
      <c r="J282" s="183"/>
      <c r="K282" s="183"/>
      <c r="L282" s="187"/>
      <c r="M282" s="185">
        <v>-34231.629999999997</v>
      </c>
      <c r="N282" s="174">
        <v>526</v>
      </c>
      <c r="O282" s="174"/>
      <c r="P282" s="7" t="s">
        <v>320</v>
      </c>
      <c r="Q282" s="7" t="s">
        <v>70</v>
      </c>
      <c r="R282" s="7" t="s">
        <v>67</v>
      </c>
      <c r="S282" s="7">
        <v>10155</v>
      </c>
      <c r="T282" t="str">
        <f>VLOOKUP(S282,'Acct Unit'!D:E,2,FALSE)</f>
        <v>Administration -MR</v>
      </c>
      <c r="U282">
        <f>VLOOKUP(S282,'Acct Unit'!D:F,3,FALSE)</f>
        <v>10</v>
      </c>
      <c r="V282" s="7" t="s">
        <v>67</v>
      </c>
      <c r="W282" s="7" t="s">
        <v>9</v>
      </c>
      <c r="X282" s="7" t="s">
        <v>442</v>
      </c>
    </row>
    <row r="283" spans="1:24" s="2" customFormat="1" ht="18.95" hidden="1" customHeight="1" x14ac:dyDescent="0.25">
      <c r="A283" s="19">
        <v>526</v>
      </c>
      <c r="B283" s="38"/>
      <c r="C283" s="180"/>
      <c r="D283" s="40"/>
      <c r="E283" s="94" t="s">
        <v>2551</v>
      </c>
      <c r="F283" s="35" t="s">
        <v>2658</v>
      </c>
      <c r="G283" s="35">
        <v>614</v>
      </c>
      <c r="H283" s="35" t="s">
        <v>2339</v>
      </c>
      <c r="I283" s="198" t="s">
        <v>2475</v>
      </c>
      <c r="J283" s="186">
        <v>371213.88</v>
      </c>
      <c r="K283" s="186">
        <v>443581.77183792542</v>
      </c>
      <c r="L283" s="195"/>
      <c r="M283" s="187"/>
      <c r="N283" s="40"/>
      <c r="O283" s="40"/>
      <c r="P283" s="7"/>
      <c r="Q283" s="7"/>
      <c r="R283" s="7"/>
      <c r="S283" s="7"/>
      <c r="T283"/>
      <c r="U283"/>
      <c r="V283" s="7"/>
      <c r="W283" s="7"/>
      <c r="X283" s="7"/>
    </row>
    <row r="284" spans="1:24" s="2" customFormat="1" ht="18.95" customHeight="1" x14ac:dyDescent="0.25">
      <c r="A284" s="27">
        <v>4610</v>
      </c>
      <c r="B284" s="38">
        <v>776005</v>
      </c>
      <c r="C284" s="16" t="s">
        <v>299</v>
      </c>
      <c r="D284" s="41">
        <f>+A284-N284</f>
        <v>0</v>
      </c>
      <c r="E284" s="13" t="s">
        <v>845</v>
      </c>
      <c r="F284" s="35" t="s">
        <v>2658</v>
      </c>
      <c r="G284" s="35">
        <v>614</v>
      </c>
      <c r="H284" s="35" t="s">
        <v>2339</v>
      </c>
      <c r="I284" s="198" t="s">
        <v>2475</v>
      </c>
      <c r="J284" s="183"/>
      <c r="K284" s="183"/>
      <c r="L284" s="187"/>
      <c r="M284" s="185">
        <v>-557849.27</v>
      </c>
      <c r="N284" s="174">
        <v>4610</v>
      </c>
      <c r="O284" s="174"/>
      <c r="P284" s="7" t="s">
        <v>69</v>
      </c>
      <c r="Q284" s="7" t="s">
        <v>70</v>
      </c>
      <c r="R284" s="7" t="s">
        <v>67</v>
      </c>
      <c r="S284" s="7">
        <v>10155</v>
      </c>
      <c r="T284" t="str">
        <f>VLOOKUP(S284,'Acct Unit'!D:E,2,FALSE)</f>
        <v>Administration -MR</v>
      </c>
      <c r="U284">
        <f>VLOOKUP(S284,'Acct Unit'!D:F,3,FALSE)</f>
        <v>10</v>
      </c>
      <c r="V284" s="7" t="s">
        <v>67</v>
      </c>
      <c r="W284" s="7" t="s">
        <v>14</v>
      </c>
      <c r="X284" s="7" t="s">
        <v>110</v>
      </c>
    </row>
    <row r="285" spans="1:24" s="2" customFormat="1" ht="18.95" hidden="1" customHeight="1" x14ac:dyDescent="0.25">
      <c r="A285" s="19">
        <v>4610</v>
      </c>
      <c r="B285" s="38"/>
      <c r="C285" s="180"/>
      <c r="D285" s="40"/>
      <c r="E285" s="94" t="s">
        <v>2429</v>
      </c>
      <c r="F285" s="35" t="s">
        <v>2658</v>
      </c>
      <c r="G285" s="35">
        <v>614</v>
      </c>
      <c r="H285" s="35" t="s">
        <v>2339</v>
      </c>
      <c r="I285" s="198" t="s">
        <v>2475</v>
      </c>
      <c r="J285" s="186">
        <v>5925</v>
      </c>
      <c r="K285" s="186">
        <v>67859.097268132231</v>
      </c>
      <c r="L285" s="195"/>
      <c r="M285" s="187"/>
      <c r="N285" s="40"/>
      <c r="O285" s="40"/>
      <c r="P285" s="7"/>
      <c r="Q285" s="7"/>
      <c r="R285" s="7"/>
      <c r="S285" s="7"/>
      <c r="T285"/>
      <c r="U285"/>
      <c r="V285" s="7"/>
      <c r="W285" s="7"/>
      <c r="X285" s="7"/>
    </row>
    <row r="286" spans="1:24" s="2" customFormat="1" ht="18.95" customHeight="1" x14ac:dyDescent="0.25">
      <c r="A286" s="27">
        <v>4654</v>
      </c>
      <c r="B286" s="38">
        <v>776019</v>
      </c>
      <c r="C286" s="16" t="s">
        <v>336</v>
      </c>
      <c r="D286" s="41">
        <f>+A286-N286</f>
        <v>0</v>
      </c>
      <c r="E286" s="13" t="s">
        <v>677</v>
      </c>
      <c r="F286" s="35" t="s">
        <v>2658</v>
      </c>
      <c r="G286" s="35">
        <v>614</v>
      </c>
      <c r="H286" s="35" t="s">
        <v>2339</v>
      </c>
      <c r="I286" s="198" t="s">
        <v>2475</v>
      </c>
      <c r="J286" s="183"/>
      <c r="K286" s="183"/>
      <c r="L286" s="187"/>
      <c r="M286" s="185">
        <v>-15706.34</v>
      </c>
      <c r="N286" s="174">
        <v>4654</v>
      </c>
      <c r="O286" s="174"/>
      <c r="P286" s="7" t="s">
        <v>69</v>
      </c>
      <c r="Q286" s="7" t="s">
        <v>70</v>
      </c>
      <c r="R286" s="7" t="s">
        <v>67</v>
      </c>
      <c r="S286" s="7">
        <v>10155</v>
      </c>
      <c r="T286" t="str">
        <f>VLOOKUP(S286,'Acct Unit'!D:E,2,FALSE)</f>
        <v>Administration -MR</v>
      </c>
      <c r="U286">
        <f>VLOOKUP(S286,'Acct Unit'!D:F,3,FALSE)</f>
        <v>10</v>
      </c>
      <c r="V286" s="7" t="s">
        <v>67</v>
      </c>
      <c r="W286" s="7" t="s">
        <v>9</v>
      </c>
      <c r="X286" s="7" t="s">
        <v>339</v>
      </c>
    </row>
    <row r="287" spans="1:24" s="2" customFormat="1" ht="18.95" hidden="1" customHeight="1" x14ac:dyDescent="0.25">
      <c r="A287" s="19">
        <v>4654</v>
      </c>
      <c r="B287" s="38"/>
      <c r="C287" s="180"/>
      <c r="D287" s="40"/>
      <c r="E287" s="94" t="s">
        <v>677</v>
      </c>
      <c r="F287" s="35" t="s">
        <v>2658</v>
      </c>
      <c r="G287" s="35">
        <v>614</v>
      </c>
      <c r="H287" s="35" t="s">
        <v>2339</v>
      </c>
      <c r="I287" s="198" t="s">
        <v>2475</v>
      </c>
      <c r="J287" s="186">
        <v>66608</v>
      </c>
      <c r="K287" s="186">
        <v>69264.878540903504</v>
      </c>
      <c r="L287" s="195"/>
      <c r="M287" s="187"/>
      <c r="N287" s="40"/>
      <c r="O287" s="40"/>
      <c r="P287" s="7"/>
      <c r="Q287" s="7"/>
      <c r="R287" s="7"/>
      <c r="S287" s="7"/>
      <c r="T287"/>
      <c r="U287"/>
      <c r="V287" s="7"/>
      <c r="W287" s="7"/>
      <c r="X287" s="7"/>
    </row>
    <row r="288" spans="1:24" s="2" customFormat="1" ht="18.95" customHeight="1" x14ac:dyDescent="0.25">
      <c r="A288" s="27">
        <v>4655</v>
      </c>
      <c r="B288" s="38">
        <v>776020</v>
      </c>
      <c r="C288" s="16" t="s">
        <v>338</v>
      </c>
      <c r="D288" s="41">
        <f>+A288-N288</f>
        <v>0</v>
      </c>
      <c r="E288" s="13" t="s">
        <v>678</v>
      </c>
      <c r="F288" s="35" t="s">
        <v>2658</v>
      </c>
      <c r="G288" s="35">
        <v>614</v>
      </c>
      <c r="H288" s="35" t="s">
        <v>2339</v>
      </c>
      <c r="I288" s="198" t="s">
        <v>2475</v>
      </c>
      <c r="J288" s="183"/>
      <c r="K288" s="183"/>
      <c r="L288" s="187"/>
      <c r="M288" s="185">
        <v>-96739.02</v>
      </c>
      <c r="N288" s="174">
        <v>4655</v>
      </c>
      <c r="O288" s="174"/>
      <c r="P288" s="7" t="s">
        <v>69</v>
      </c>
      <c r="Q288" s="7" t="s">
        <v>70</v>
      </c>
      <c r="R288" s="7" t="s">
        <v>67</v>
      </c>
      <c r="S288" s="7">
        <v>10155</v>
      </c>
      <c r="T288" t="str">
        <f>VLOOKUP(S288,'Acct Unit'!D:E,2,FALSE)</f>
        <v>Administration -MR</v>
      </c>
      <c r="U288">
        <f>VLOOKUP(S288,'Acct Unit'!D:F,3,FALSE)</f>
        <v>10</v>
      </c>
      <c r="V288" s="7" t="s">
        <v>67</v>
      </c>
      <c r="W288" s="7" t="s">
        <v>9</v>
      </c>
      <c r="X288" s="7" t="s">
        <v>341</v>
      </c>
    </row>
    <row r="289" spans="1:24" s="2" customFormat="1" ht="18.95" hidden="1" customHeight="1" x14ac:dyDescent="0.25">
      <c r="A289" s="19">
        <v>4655</v>
      </c>
      <c r="B289" s="38"/>
      <c r="C289" s="180"/>
      <c r="D289" s="40"/>
      <c r="E289" s="94" t="s">
        <v>2500</v>
      </c>
      <c r="F289" s="35" t="s">
        <v>2658</v>
      </c>
      <c r="G289" s="35">
        <v>614</v>
      </c>
      <c r="H289" s="35" t="s">
        <v>2339</v>
      </c>
      <c r="I289" s="198" t="s">
        <v>2475</v>
      </c>
      <c r="J289" s="186">
        <v>26764.47</v>
      </c>
      <c r="K289" s="186">
        <v>161629.8023508318</v>
      </c>
      <c r="L289" s="195"/>
      <c r="M289" s="187"/>
      <c r="N289" s="40"/>
      <c r="O289" s="40"/>
      <c r="P289" s="7"/>
      <c r="Q289" s="7"/>
      <c r="R289" s="7"/>
      <c r="S289" s="7"/>
      <c r="T289"/>
      <c r="U289"/>
      <c r="V289" s="7"/>
      <c r="W289" s="7"/>
      <c r="X289" s="7"/>
    </row>
    <row r="290" spans="1:24" s="2" customFormat="1" ht="18.95" customHeight="1" x14ac:dyDescent="0.25">
      <c r="A290" s="27">
        <v>4656</v>
      </c>
      <c r="B290" s="38">
        <v>776021</v>
      </c>
      <c r="C290" s="16" t="s">
        <v>340</v>
      </c>
      <c r="D290" s="41">
        <f>+A290-N290</f>
        <v>0</v>
      </c>
      <c r="E290" s="13" t="s">
        <v>679</v>
      </c>
      <c r="F290" s="35" t="s">
        <v>2658</v>
      </c>
      <c r="G290" s="35">
        <v>614</v>
      </c>
      <c r="H290" s="35" t="s">
        <v>2339</v>
      </c>
      <c r="I290" s="198" t="s">
        <v>2475</v>
      </c>
      <c r="J290" s="183"/>
      <c r="K290" s="183"/>
      <c r="L290" s="187"/>
      <c r="M290" s="185">
        <v>-78808.600000000006</v>
      </c>
      <c r="N290" s="174">
        <v>4656</v>
      </c>
      <c r="O290" s="174"/>
      <c r="P290" s="7" t="s">
        <v>69</v>
      </c>
      <c r="Q290" s="7" t="s">
        <v>70</v>
      </c>
      <c r="R290" s="7" t="s">
        <v>67</v>
      </c>
      <c r="S290" s="7">
        <v>24434</v>
      </c>
      <c r="T290" t="str">
        <f>VLOOKUP(S290,'Acct Unit'!D:E,2,FALSE)</f>
        <v>Moss Research Core-RE</v>
      </c>
      <c r="U290">
        <f>VLOOKUP(S290,'Acct Unit'!D:F,3,FALSE)</f>
        <v>10</v>
      </c>
      <c r="V290" s="7" t="s">
        <v>67</v>
      </c>
      <c r="W290" s="7" t="s">
        <v>9</v>
      </c>
      <c r="X290" s="7" t="s">
        <v>343</v>
      </c>
    </row>
    <row r="291" spans="1:24" s="2" customFormat="1" ht="18.95" hidden="1" customHeight="1" x14ac:dyDescent="0.25">
      <c r="A291" s="19">
        <v>4656</v>
      </c>
      <c r="B291" s="38"/>
      <c r="C291" s="180"/>
      <c r="D291" s="40"/>
      <c r="E291" s="94" t="s">
        <v>679</v>
      </c>
      <c r="F291" s="35" t="s">
        <v>2658</v>
      </c>
      <c r="G291" s="35">
        <v>614</v>
      </c>
      <c r="H291" s="35" t="s">
        <v>2339</v>
      </c>
      <c r="I291" s="198" t="s">
        <v>2475</v>
      </c>
      <c r="J291" s="186">
        <v>10163.549999999999</v>
      </c>
      <c r="K291" s="186">
        <v>92364.553809928286</v>
      </c>
      <c r="L291" s="195"/>
      <c r="M291" s="187"/>
      <c r="N291" s="40"/>
      <c r="O291" s="40"/>
      <c r="P291" s="7"/>
      <c r="Q291" s="7"/>
      <c r="R291" s="7"/>
      <c r="S291" s="7"/>
      <c r="T291"/>
      <c r="U291"/>
      <c r="V291" s="7"/>
      <c r="W291" s="7"/>
      <c r="X291" s="7"/>
    </row>
    <row r="292" spans="1:24" s="2" customFormat="1" ht="18.95" customHeight="1" x14ac:dyDescent="0.25">
      <c r="A292" s="27">
        <v>4657</v>
      </c>
      <c r="B292" s="38">
        <v>776022</v>
      </c>
      <c r="C292" s="16" t="s">
        <v>342</v>
      </c>
      <c r="D292" s="41">
        <f>+A292-N292</f>
        <v>0</v>
      </c>
      <c r="E292" s="13" t="s">
        <v>680</v>
      </c>
      <c r="F292" s="35" t="s">
        <v>2658</v>
      </c>
      <c r="G292" s="35">
        <v>614</v>
      </c>
      <c r="H292" s="35" t="s">
        <v>2339</v>
      </c>
      <c r="I292" s="198" t="s">
        <v>2475</v>
      </c>
      <c r="J292" s="183"/>
      <c r="K292" s="183"/>
      <c r="L292" s="187"/>
      <c r="M292" s="185">
        <v>-5725.41</v>
      </c>
      <c r="N292" s="174">
        <v>4657</v>
      </c>
      <c r="O292" s="174"/>
      <c r="P292" s="7" t="s">
        <v>308</v>
      </c>
      <c r="Q292" s="7" t="s">
        <v>70</v>
      </c>
      <c r="R292" s="7" t="s">
        <v>67</v>
      </c>
      <c r="S292" s="7">
        <v>10155</v>
      </c>
      <c r="T292" t="str">
        <f>VLOOKUP(S292,'Acct Unit'!D:E,2,FALSE)</f>
        <v>Administration -MR</v>
      </c>
      <c r="U292">
        <f>VLOOKUP(S292,'Acct Unit'!D:F,3,FALSE)</f>
        <v>10</v>
      </c>
      <c r="V292" s="7" t="s">
        <v>67</v>
      </c>
      <c r="W292" s="7" t="s">
        <v>9</v>
      </c>
      <c r="X292" s="7" t="s">
        <v>346</v>
      </c>
    </row>
    <row r="293" spans="1:24" s="2" customFormat="1" ht="18.95" hidden="1" customHeight="1" x14ac:dyDescent="0.25">
      <c r="A293" s="19">
        <v>4657</v>
      </c>
      <c r="B293" s="38"/>
      <c r="C293" s="17"/>
      <c r="D293" s="44"/>
      <c r="E293" s="94" t="s">
        <v>2501</v>
      </c>
      <c r="F293" s="35" t="s">
        <v>2658</v>
      </c>
      <c r="G293" s="35">
        <v>614</v>
      </c>
      <c r="H293" s="35" t="s">
        <v>2339</v>
      </c>
      <c r="I293" s="198" t="s">
        <v>2475</v>
      </c>
      <c r="J293" s="186">
        <v>55899.55</v>
      </c>
      <c r="K293" s="186">
        <v>277082.88890904811</v>
      </c>
      <c r="L293" s="195"/>
      <c r="M293" s="193"/>
      <c r="N293" s="42"/>
      <c r="O293" s="42"/>
      <c r="P293" s="17"/>
      <c r="Q293" s="17"/>
      <c r="R293" s="17"/>
      <c r="S293" s="26"/>
      <c r="T293" s="11"/>
      <c r="U293"/>
      <c r="V293" s="17"/>
      <c r="W293" s="17"/>
      <c r="X293" s="17"/>
    </row>
    <row r="294" spans="1:24" s="2" customFormat="1" ht="18.95" customHeight="1" x14ac:dyDescent="0.25">
      <c r="A294" s="27">
        <v>4658</v>
      </c>
      <c r="B294" s="38">
        <v>776023</v>
      </c>
      <c r="C294" s="16" t="s">
        <v>344</v>
      </c>
      <c r="D294" s="41">
        <f>+A294-N294</f>
        <v>0</v>
      </c>
      <c r="E294" s="13" t="s">
        <v>345</v>
      </c>
      <c r="F294" s="35" t="s">
        <v>2658</v>
      </c>
      <c r="G294" s="35">
        <v>614</v>
      </c>
      <c r="H294" s="35" t="s">
        <v>2339</v>
      </c>
      <c r="I294" s="198" t="s">
        <v>2475</v>
      </c>
      <c r="J294" s="183"/>
      <c r="K294" s="183"/>
      <c r="L294" s="187"/>
      <c r="M294" s="185">
        <v>-48692.26</v>
      </c>
      <c r="N294" s="174">
        <v>4658</v>
      </c>
      <c r="O294" s="174"/>
      <c r="P294" s="7" t="s">
        <v>69</v>
      </c>
      <c r="Q294" s="7" t="s">
        <v>70</v>
      </c>
      <c r="R294" s="7" t="s">
        <v>67</v>
      </c>
      <c r="S294" s="7">
        <v>10155</v>
      </c>
      <c r="T294" t="str">
        <f>VLOOKUP(S294,'Acct Unit'!D:E,2,FALSE)</f>
        <v>Administration -MR</v>
      </c>
      <c r="U294">
        <f>VLOOKUP(S294,'Acct Unit'!D:F,3,FALSE)</f>
        <v>10</v>
      </c>
      <c r="V294" s="7" t="s">
        <v>67</v>
      </c>
      <c r="W294" s="7" t="s">
        <v>9</v>
      </c>
      <c r="X294" s="7" t="s">
        <v>348</v>
      </c>
    </row>
    <row r="295" spans="1:24" s="2" customFormat="1" ht="18.95" hidden="1" customHeight="1" x14ac:dyDescent="0.25">
      <c r="A295" s="19">
        <v>4658</v>
      </c>
      <c r="B295" s="38"/>
      <c r="C295" s="17"/>
      <c r="D295" s="44"/>
      <c r="E295" s="94" t="s">
        <v>2502</v>
      </c>
      <c r="F295" s="35" t="s">
        <v>2658</v>
      </c>
      <c r="G295" s="35">
        <v>614</v>
      </c>
      <c r="H295" s="35" t="s">
        <v>2339</v>
      </c>
      <c r="I295" s="198" t="s">
        <v>2475</v>
      </c>
      <c r="J295" s="186">
        <v>50817.77</v>
      </c>
      <c r="K295" s="186">
        <v>138535.36876229817</v>
      </c>
      <c r="L295" s="195"/>
      <c r="M295" s="193"/>
      <c r="N295" s="42"/>
      <c r="O295" s="42"/>
      <c r="P295" s="17"/>
      <c r="Q295" s="17"/>
      <c r="R295" s="17"/>
      <c r="S295" s="26"/>
      <c r="T295" s="11"/>
      <c r="U295"/>
      <c r="V295" s="17"/>
      <c r="W295" s="17"/>
      <c r="X295" s="17"/>
    </row>
    <row r="296" spans="1:24" s="2" customFormat="1" ht="18.95" hidden="1" customHeight="1" x14ac:dyDescent="0.25">
      <c r="A296" s="19">
        <v>4659</v>
      </c>
      <c r="B296" s="38"/>
      <c r="C296" s="17"/>
      <c r="D296" s="44"/>
      <c r="E296" s="94" t="s">
        <v>2503</v>
      </c>
      <c r="F296" s="35" t="s">
        <v>2658</v>
      </c>
      <c r="G296" s="35">
        <v>614</v>
      </c>
      <c r="H296" s="35" t="s">
        <v>2339</v>
      </c>
      <c r="I296" s="198" t="s">
        <v>2475</v>
      </c>
      <c r="J296" s="186">
        <v>20000</v>
      </c>
      <c r="K296" s="186">
        <v>0</v>
      </c>
      <c r="L296" s="195"/>
      <c r="M296" s="193"/>
      <c r="N296" s="42"/>
      <c r="O296" s="42"/>
      <c r="P296" s="17"/>
      <c r="Q296" s="17"/>
      <c r="R296" s="17"/>
      <c r="S296" s="26"/>
      <c r="T296" s="11"/>
      <c r="U296"/>
      <c r="V296" s="17"/>
      <c r="W296" s="17"/>
      <c r="X296" s="17"/>
    </row>
    <row r="297" spans="1:24" s="2" customFormat="1" ht="18.95" customHeight="1" x14ac:dyDescent="0.25">
      <c r="A297" s="27">
        <v>4660</v>
      </c>
      <c r="B297" s="38">
        <v>776024</v>
      </c>
      <c r="C297" s="16" t="s">
        <v>347</v>
      </c>
      <c r="D297" s="41">
        <f>+A297-N297</f>
        <v>0</v>
      </c>
      <c r="E297" s="13" t="s">
        <v>854</v>
      </c>
      <c r="F297" s="35" t="s">
        <v>2658</v>
      </c>
      <c r="G297" s="35">
        <v>614</v>
      </c>
      <c r="H297" s="35" t="s">
        <v>2339</v>
      </c>
      <c r="I297" s="198" t="s">
        <v>2475</v>
      </c>
      <c r="J297" s="183"/>
      <c r="K297" s="183"/>
      <c r="L297" s="187"/>
      <c r="M297" s="185">
        <v>-16138.74</v>
      </c>
      <c r="N297" s="174">
        <v>4660</v>
      </c>
      <c r="O297" s="174"/>
      <c r="P297" s="7" t="s">
        <v>320</v>
      </c>
      <c r="Q297" s="7" t="s">
        <v>70</v>
      </c>
      <c r="R297" s="7" t="s">
        <v>67</v>
      </c>
      <c r="S297" s="7">
        <v>10155</v>
      </c>
      <c r="T297" t="str">
        <f>VLOOKUP(S297,'Acct Unit'!D:E,2,FALSE)</f>
        <v>Administration -MR</v>
      </c>
      <c r="U297">
        <f>VLOOKUP(S297,'Acct Unit'!D:F,3,FALSE)</f>
        <v>10</v>
      </c>
      <c r="V297" s="7" t="s">
        <v>67</v>
      </c>
      <c r="W297" s="7" t="s">
        <v>9</v>
      </c>
      <c r="X297" s="7" t="s">
        <v>350</v>
      </c>
    </row>
    <row r="298" spans="1:24" s="2" customFormat="1" ht="18.95" hidden="1" customHeight="1" x14ac:dyDescent="0.25">
      <c r="A298" s="19">
        <v>4660</v>
      </c>
      <c r="B298" s="38"/>
      <c r="C298" s="17"/>
      <c r="D298" s="44"/>
      <c r="E298" s="94" t="s">
        <v>2504</v>
      </c>
      <c r="F298" s="35" t="s">
        <v>2658</v>
      </c>
      <c r="G298" s="35">
        <v>614</v>
      </c>
      <c r="H298" s="35" t="s">
        <v>2339</v>
      </c>
      <c r="I298" s="198" t="s">
        <v>2475</v>
      </c>
      <c r="J298" s="186">
        <v>15612.55</v>
      </c>
      <c r="K298" s="186">
        <v>39335.169142196508</v>
      </c>
      <c r="L298" s="195"/>
      <c r="M298" s="193"/>
      <c r="N298" s="42"/>
      <c r="O298" s="42"/>
      <c r="P298" s="17"/>
      <c r="Q298" s="17"/>
      <c r="R298" s="17"/>
      <c r="S298" s="26"/>
      <c r="T298" s="11"/>
      <c r="U298"/>
      <c r="V298" s="17"/>
      <c r="W298" s="17"/>
      <c r="X298" s="17"/>
    </row>
    <row r="299" spans="1:24" s="2" customFormat="1" ht="18.95" customHeight="1" x14ac:dyDescent="0.25">
      <c r="A299" s="27">
        <v>4661</v>
      </c>
      <c r="B299" s="38">
        <v>776025</v>
      </c>
      <c r="C299" s="16" t="s">
        <v>349</v>
      </c>
      <c r="D299" s="41">
        <f>+A299-N299</f>
        <v>0</v>
      </c>
      <c r="E299" s="13" t="s">
        <v>855</v>
      </c>
      <c r="F299" s="35" t="s">
        <v>2658</v>
      </c>
      <c r="G299" s="35">
        <v>614</v>
      </c>
      <c r="H299" s="35" t="s">
        <v>2339</v>
      </c>
      <c r="I299" s="198" t="s">
        <v>2475</v>
      </c>
      <c r="J299" s="183"/>
      <c r="K299" s="183"/>
      <c r="L299" s="187"/>
      <c r="M299" s="185">
        <v>-17696.2</v>
      </c>
      <c r="N299" s="174">
        <v>4661</v>
      </c>
      <c r="O299" s="174"/>
      <c r="P299" s="7" t="s">
        <v>69</v>
      </c>
      <c r="Q299" s="7" t="s">
        <v>70</v>
      </c>
      <c r="R299" s="7" t="s">
        <v>67</v>
      </c>
      <c r="S299" s="7">
        <v>10155</v>
      </c>
      <c r="T299" t="str">
        <f>VLOOKUP(S299,'Acct Unit'!D:E,2,FALSE)</f>
        <v>Administration -MR</v>
      </c>
      <c r="U299">
        <f>VLOOKUP(S299,'Acct Unit'!D:F,3,FALSE)</f>
        <v>10</v>
      </c>
      <c r="V299" s="7" t="s">
        <v>67</v>
      </c>
      <c r="W299" s="7" t="s">
        <v>9</v>
      </c>
      <c r="X299" s="7" t="s">
        <v>352</v>
      </c>
    </row>
    <row r="300" spans="1:24" s="2" customFormat="1" ht="18.95" hidden="1" customHeight="1" x14ac:dyDescent="0.25">
      <c r="A300" s="19">
        <v>4661</v>
      </c>
      <c r="B300" s="38"/>
      <c r="C300" s="17"/>
      <c r="D300" s="44"/>
      <c r="E300" s="94" t="s">
        <v>855</v>
      </c>
      <c r="F300" s="35" t="s">
        <v>2658</v>
      </c>
      <c r="G300" s="35">
        <v>614</v>
      </c>
      <c r="H300" s="35" t="s">
        <v>2339</v>
      </c>
      <c r="I300" s="198" t="s">
        <v>2475</v>
      </c>
      <c r="J300" s="186">
        <v>7553</v>
      </c>
      <c r="K300" s="186">
        <v>31635.100159024525</v>
      </c>
      <c r="L300" s="195"/>
      <c r="M300" s="193"/>
      <c r="N300" s="42"/>
      <c r="O300" s="42"/>
      <c r="P300" s="17"/>
      <c r="Q300" s="17"/>
      <c r="R300" s="17"/>
      <c r="S300" s="26"/>
      <c r="T300" s="11"/>
      <c r="U300"/>
      <c r="V300" s="17"/>
      <c r="W300" s="17"/>
      <c r="X300" s="17"/>
    </row>
    <row r="301" spans="1:24" s="2" customFormat="1" ht="18.95" customHeight="1" x14ac:dyDescent="0.25">
      <c r="A301" s="27">
        <v>4691</v>
      </c>
      <c r="B301" s="38">
        <v>776050</v>
      </c>
      <c r="C301" s="16" t="s">
        <v>405</v>
      </c>
      <c r="D301" s="41">
        <f>+A301-N301</f>
        <v>0</v>
      </c>
      <c r="E301" s="13" t="s">
        <v>872</v>
      </c>
      <c r="F301" s="35" t="s">
        <v>2658</v>
      </c>
      <c r="G301" s="35">
        <v>614</v>
      </c>
      <c r="H301" s="35" t="s">
        <v>2339</v>
      </c>
      <c r="I301" s="198" t="s">
        <v>2475</v>
      </c>
      <c r="J301" s="183"/>
      <c r="K301" s="183"/>
      <c r="L301" s="187"/>
      <c r="M301" s="185">
        <v>-13339.39</v>
      </c>
      <c r="N301" s="174">
        <v>4691</v>
      </c>
      <c r="O301" s="174"/>
      <c r="P301" s="7" t="s">
        <v>320</v>
      </c>
      <c r="Q301" s="7" t="s">
        <v>70</v>
      </c>
      <c r="R301" s="7" t="s">
        <v>67</v>
      </c>
      <c r="S301" s="7">
        <v>10155</v>
      </c>
      <c r="T301" t="str">
        <f>VLOOKUP(S301,'Acct Unit'!D:E,2,FALSE)</f>
        <v>Administration -MR</v>
      </c>
      <c r="U301">
        <f>VLOOKUP(S301,'Acct Unit'!D:F,3,FALSE)</f>
        <v>10</v>
      </c>
      <c r="V301" s="7" t="s">
        <v>67</v>
      </c>
      <c r="W301" s="7" t="s">
        <v>14</v>
      </c>
      <c r="X301" s="7" t="s">
        <v>407</v>
      </c>
    </row>
    <row r="302" spans="1:24" s="2" customFormat="1" ht="18.95" hidden="1" customHeight="1" x14ac:dyDescent="0.25">
      <c r="A302" s="19">
        <v>4691</v>
      </c>
      <c r="B302" s="38"/>
      <c r="C302" s="17"/>
      <c r="D302" s="44"/>
      <c r="E302" s="94" t="s">
        <v>2448</v>
      </c>
      <c r="F302" s="35" t="s">
        <v>2658</v>
      </c>
      <c r="G302" s="35">
        <v>614</v>
      </c>
      <c r="H302" s="35" t="s">
        <v>2339</v>
      </c>
      <c r="I302" s="198" t="s">
        <v>2475</v>
      </c>
      <c r="J302" s="186">
        <v>87500</v>
      </c>
      <c r="K302" s="186">
        <v>95843.299153240936</v>
      </c>
      <c r="L302" s="195"/>
      <c r="M302" s="193"/>
      <c r="N302" s="42"/>
      <c r="O302" s="42"/>
      <c r="P302" s="17"/>
      <c r="Q302" s="17"/>
      <c r="R302" s="17"/>
      <c r="S302" s="26"/>
      <c r="T302" s="11"/>
      <c r="U302"/>
      <c r="V302" s="17"/>
      <c r="W302" s="17"/>
      <c r="X302" s="17"/>
    </row>
    <row r="303" spans="1:24" s="2" customFormat="1" ht="18.95" hidden="1" customHeight="1" x14ac:dyDescent="0.25">
      <c r="A303" s="19">
        <v>4692</v>
      </c>
      <c r="B303" s="38"/>
      <c r="C303" s="17"/>
      <c r="D303" s="38"/>
      <c r="E303" s="94" t="s">
        <v>2555</v>
      </c>
      <c r="F303" s="35" t="s">
        <v>2658</v>
      </c>
      <c r="G303" s="35">
        <v>614</v>
      </c>
      <c r="H303" s="35" t="s">
        <v>2339</v>
      </c>
      <c r="I303" s="198" t="s">
        <v>2475</v>
      </c>
      <c r="J303" s="186">
        <v>100000</v>
      </c>
      <c r="K303" s="186">
        <v>100472.15</v>
      </c>
      <c r="L303" s="195"/>
      <c r="M303" s="194"/>
      <c r="N303" s="38"/>
      <c r="O303" s="38"/>
      <c r="P303" s="17"/>
      <c r="Q303" s="17"/>
      <c r="R303" s="17"/>
      <c r="S303" s="26"/>
      <c r="T303" s="11"/>
      <c r="U303"/>
      <c r="V303" s="17"/>
      <c r="W303" s="17"/>
      <c r="X303" s="17"/>
    </row>
    <row r="304" spans="1:24" s="2" customFormat="1" ht="18.95" customHeight="1" x14ac:dyDescent="0.25">
      <c r="A304" s="13">
        <v>820</v>
      </c>
      <c r="B304" s="38">
        <v>776820</v>
      </c>
      <c r="C304" s="17"/>
      <c r="D304" s="41">
        <f>+A304-N304</f>
        <v>0</v>
      </c>
      <c r="E304" s="12" t="s">
        <v>972</v>
      </c>
      <c r="F304" s="36">
        <v>621</v>
      </c>
      <c r="G304" s="36">
        <v>620</v>
      </c>
      <c r="H304" s="35" t="s">
        <v>2346</v>
      </c>
      <c r="I304" s="198" t="s">
        <v>2475</v>
      </c>
      <c r="J304" s="183"/>
      <c r="K304" s="183"/>
      <c r="L304" s="187"/>
      <c r="M304" s="185">
        <v>-31163.58</v>
      </c>
      <c r="N304" s="174">
        <v>820</v>
      </c>
      <c r="O304" s="174"/>
      <c r="P304" s="17"/>
      <c r="Q304" s="17"/>
      <c r="R304" s="10" t="s">
        <v>1001</v>
      </c>
      <c r="S304" s="26">
        <v>30155</v>
      </c>
      <c r="T304" t="str">
        <f>VLOOKUP(S304,'Acct Unit'!D:E,2,FALSE)</f>
        <v>Nursing Administration -MG</v>
      </c>
      <c r="U304">
        <f>VLOOKUP(S304,'Acct Unit'!D:F,3,FALSE)</f>
        <v>20</v>
      </c>
      <c r="V304" s="10" t="s">
        <v>1001</v>
      </c>
      <c r="W304" s="17"/>
      <c r="X304" s="17"/>
    </row>
    <row r="305" spans="1:24" s="2" customFormat="1" ht="18.95" hidden="1" customHeight="1" x14ac:dyDescent="0.25">
      <c r="A305" s="19">
        <v>820</v>
      </c>
      <c r="B305" s="38"/>
      <c r="C305" s="180"/>
      <c r="D305" s="40"/>
      <c r="E305" s="94" t="s">
        <v>2509</v>
      </c>
      <c r="F305" s="36">
        <v>621</v>
      </c>
      <c r="G305" s="36">
        <v>620</v>
      </c>
      <c r="H305" s="35" t="s">
        <v>2346</v>
      </c>
      <c r="I305" s="198" t="s">
        <v>2475</v>
      </c>
      <c r="J305" s="186">
        <v>250000</v>
      </c>
      <c r="K305" s="186">
        <v>314291.79807714478</v>
      </c>
      <c r="L305" s="195"/>
      <c r="M305" s="187"/>
      <c r="N305" s="40"/>
      <c r="O305" s="40"/>
      <c r="P305" s="7"/>
      <c r="Q305" s="7"/>
      <c r="R305" s="7"/>
      <c r="S305" s="7"/>
      <c r="T305"/>
      <c r="U305"/>
      <c r="V305" s="7"/>
      <c r="W305" s="7"/>
      <c r="X305" s="7"/>
    </row>
    <row r="306" spans="1:24" s="2" customFormat="1" ht="18.95" customHeight="1" x14ac:dyDescent="0.25">
      <c r="A306" s="13">
        <v>834</v>
      </c>
      <c r="B306" s="38">
        <v>776834</v>
      </c>
      <c r="C306" s="17"/>
      <c r="D306" s="41">
        <f>+A306-N306</f>
        <v>0</v>
      </c>
      <c r="E306" s="12" t="s">
        <v>978</v>
      </c>
      <c r="F306" s="36">
        <v>621</v>
      </c>
      <c r="G306" s="36">
        <v>620</v>
      </c>
      <c r="H306" s="35" t="s">
        <v>2341</v>
      </c>
      <c r="I306" s="198" t="s">
        <v>2475</v>
      </c>
      <c r="J306" s="183"/>
      <c r="K306" s="183"/>
      <c r="L306" s="187"/>
      <c r="M306" s="185">
        <v>-236932.86</v>
      </c>
      <c r="N306" s="174">
        <v>834</v>
      </c>
      <c r="O306" s="174"/>
      <c r="P306" s="17"/>
      <c r="Q306" s="17"/>
      <c r="R306" s="10" t="s">
        <v>1001</v>
      </c>
      <c r="S306" s="26">
        <v>31455</v>
      </c>
      <c r="T306" t="str">
        <f>VLOOKUP(S306,'Acct Unit'!D:E,2,FALSE)</f>
        <v>NICU -MG</v>
      </c>
      <c r="U306">
        <f>VLOOKUP(S306,'Acct Unit'!D:F,3,FALSE)</f>
        <v>20</v>
      </c>
      <c r="V306" s="10" t="s">
        <v>1001</v>
      </c>
      <c r="W306" s="17"/>
      <c r="X306" s="17"/>
    </row>
    <row r="307" spans="1:24" s="2" customFormat="1" ht="18.95" hidden="1" customHeight="1" x14ac:dyDescent="0.25">
      <c r="A307" s="19">
        <v>834</v>
      </c>
      <c r="B307" s="38"/>
      <c r="C307" s="180"/>
      <c r="D307" s="40"/>
      <c r="E307" s="94" t="s">
        <v>2552</v>
      </c>
      <c r="F307" s="36">
        <v>621</v>
      </c>
      <c r="G307" s="36">
        <v>620</v>
      </c>
      <c r="H307" s="35" t="s">
        <v>2341</v>
      </c>
      <c r="I307" s="198" t="s">
        <v>2475</v>
      </c>
      <c r="J307" s="186">
        <v>987170.34</v>
      </c>
      <c r="K307" s="186">
        <v>1241516.8416277012</v>
      </c>
      <c r="L307" s="195"/>
      <c r="M307" s="187"/>
      <c r="N307" s="40"/>
      <c r="O307" s="40"/>
      <c r="P307" s="7"/>
      <c r="Q307" s="7"/>
      <c r="R307" s="7"/>
      <c r="S307" s="7"/>
      <c r="T307"/>
      <c r="U307"/>
      <c r="V307" s="7"/>
      <c r="W307" s="7"/>
      <c r="X307" s="7"/>
    </row>
    <row r="308" spans="1:24" s="2" customFormat="1" ht="18.95" customHeight="1" x14ac:dyDescent="0.25">
      <c r="A308" s="13">
        <v>843</v>
      </c>
      <c r="B308" s="38">
        <v>776843</v>
      </c>
      <c r="C308" s="17"/>
      <c r="D308" s="41">
        <f>+A308-N308</f>
        <v>0</v>
      </c>
      <c r="E308" s="12" t="s">
        <v>987</v>
      </c>
      <c r="F308" s="36">
        <v>621</v>
      </c>
      <c r="G308" s="36">
        <v>620</v>
      </c>
      <c r="H308" s="35" t="s">
        <v>2387</v>
      </c>
      <c r="I308" s="198" t="s">
        <v>2475</v>
      </c>
      <c r="J308" s="183"/>
      <c r="K308" s="183"/>
      <c r="L308" s="187"/>
      <c r="M308" s="185">
        <v>433.24</v>
      </c>
      <c r="N308" s="174">
        <v>843</v>
      </c>
      <c r="O308" s="174"/>
      <c r="P308" s="17"/>
      <c r="Q308" s="17"/>
      <c r="R308" s="10" t="s">
        <v>1001</v>
      </c>
      <c r="S308" s="26">
        <v>20495</v>
      </c>
      <c r="T308" t="str">
        <f>VLOOKUP(S308,'Acct Unit'!D:E,2,FALSE)</f>
        <v>Heart Station -MG</v>
      </c>
      <c r="U308">
        <f>VLOOKUP(S308,'Acct Unit'!D:F,3,FALSE)</f>
        <v>20</v>
      </c>
      <c r="V308" s="10" t="s">
        <v>1001</v>
      </c>
      <c r="W308" s="17"/>
      <c r="X308" s="17"/>
    </row>
    <row r="309" spans="1:24" s="2" customFormat="1" ht="18.95" hidden="1" customHeight="1" x14ac:dyDescent="0.25">
      <c r="A309" s="19">
        <v>843</v>
      </c>
      <c r="B309" s="38"/>
      <c r="C309" s="180"/>
      <c r="D309" s="40"/>
      <c r="E309" s="94" t="s">
        <v>2449</v>
      </c>
      <c r="F309" s="36">
        <v>621</v>
      </c>
      <c r="G309" s="36">
        <v>620</v>
      </c>
      <c r="H309" s="35" t="s">
        <v>2387</v>
      </c>
      <c r="I309" s="198" t="s">
        <v>2475</v>
      </c>
      <c r="J309" s="186">
        <v>25302</v>
      </c>
      <c r="K309" s="186">
        <v>30219.938478889369</v>
      </c>
      <c r="L309" s="195"/>
      <c r="M309" s="187"/>
      <c r="N309" s="40"/>
      <c r="O309" s="40"/>
      <c r="P309" s="7"/>
      <c r="Q309" s="7"/>
      <c r="R309" s="7"/>
      <c r="S309" s="7"/>
      <c r="T309"/>
      <c r="U309"/>
      <c r="V309" s="7"/>
      <c r="W309" s="7"/>
      <c r="X309" s="7"/>
    </row>
    <row r="310" spans="1:24" s="2" customFormat="1" ht="18.95" customHeight="1" x14ac:dyDescent="0.25">
      <c r="A310" s="13">
        <v>846</v>
      </c>
      <c r="B310" s="38">
        <v>776846</v>
      </c>
      <c r="C310" s="17"/>
      <c r="D310" s="41">
        <f>+A310-N310</f>
        <v>0</v>
      </c>
      <c r="E310" s="12" t="s">
        <v>990</v>
      </c>
      <c r="F310" s="36">
        <v>621</v>
      </c>
      <c r="G310" s="36">
        <v>620</v>
      </c>
      <c r="H310" s="35" t="s">
        <v>2341</v>
      </c>
      <c r="I310" s="198" t="s">
        <v>2475</v>
      </c>
      <c r="J310" s="183"/>
      <c r="K310" s="183"/>
      <c r="L310" s="187"/>
      <c r="M310" s="185">
        <v>0</v>
      </c>
      <c r="N310" s="174">
        <v>846</v>
      </c>
      <c r="O310" s="174"/>
      <c r="P310" s="17"/>
      <c r="Q310" s="17"/>
      <c r="R310" s="10" t="s">
        <v>1001</v>
      </c>
      <c r="S310" s="26">
        <v>10310</v>
      </c>
      <c r="T310" t="str">
        <f>VLOOKUP(S310,'Acct Unit'!D:E,2,FALSE)</f>
        <v>Administration -MG</v>
      </c>
      <c r="U310">
        <f>VLOOKUP(S310,'Acct Unit'!D:F,3,FALSE)</f>
        <v>20</v>
      </c>
      <c r="V310" s="10" t="s">
        <v>1001</v>
      </c>
      <c r="W310" s="17"/>
      <c r="X310" s="17"/>
    </row>
    <row r="311" spans="1:24" s="2" customFormat="1" ht="18.95" hidden="1" customHeight="1" x14ac:dyDescent="0.25">
      <c r="A311" s="19">
        <v>846</v>
      </c>
      <c r="B311" s="38"/>
      <c r="C311" s="180"/>
      <c r="D311" s="40"/>
      <c r="E311" s="94" t="s">
        <v>2553</v>
      </c>
      <c r="F311" s="36">
        <v>621</v>
      </c>
      <c r="G311" s="36">
        <v>620</v>
      </c>
      <c r="H311" s="35" t="s">
        <v>2341</v>
      </c>
      <c r="I311" s="198" t="s">
        <v>2475</v>
      </c>
      <c r="J311" s="186">
        <v>999929.46</v>
      </c>
      <c r="K311" s="186">
        <v>1117518.5999999999</v>
      </c>
      <c r="L311" s="195"/>
      <c r="M311" s="187"/>
      <c r="N311" s="40"/>
      <c r="O311" s="40"/>
      <c r="P311" s="7"/>
      <c r="Q311" s="7"/>
      <c r="R311" s="7"/>
      <c r="S311" s="7"/>
      <c r="T311"/>
      <c r="U311"/>
      <c r="V311" s="7"/>
      <c r="W311" s="7"/>
      <c r="X311" s="7"/>
    </row>
    <row r="312" spans="1:24" s="2" customFormat="1" ht="18.95" hidden="1" customHeight="1" x14ac:dyDescent="0.25">
      <c r="A312" s="202" t="s">
        <v>2475</v>
      </c>
      <c r="B312" s="38"/>
      <c r="C312" s="180"/>
      <c r="D312" s="40"/>
      <c r="E312" s="94" t="s">
        <v>2410</v>
      </c>
      <c r="F312" s="35"/>
      <c r="G312" s="35"/>
      <c r="H312" s="35"/>
      <c r="I312" s="198" t="s">
        <v>2475</v>
      </c>
      <c r="J312" s="186">
        <v>41711</v>
      </c>
      <c r="K312" s="186">
        <v>343749.50936328061</v>
      </c>
      <c r="L312" s="195"/>
      <c r="M312" s="187"/>
      <c r="N312" s="40"/>
      <c r="O312" s="40"/>
      <c r="P312" s="7"/>
      <c r="Q312" s="7"/>
      <c r="R312" s="7"/>
      <c r="S312" s="7"/>
      <c r="T312"/>
      <c r="U312"/>
      <c r="V312" s="7"/>
      <c r="W312" s="7"/>
      <c r="X312" s="7"/>
    </row>
    <row r="313" spans="1:24" s="2" customFormat="1" ht="18.95" hidden="1" customHeight="1" x14ac:dyDescent="0.25">
      <c r="A313" s="202" t="s">
        <v>2475</v>
      </c>
      <c r="B313" s="38"/>
      <c r="C313" s="180"/>
      <c r="D313" s="40"/>
      <c r="E313" s="94" t="s">
        <v>2402</v>
      </c>
      <c r="F313" s="35"/>
      <c r="G313" s="35"/>
      <c r="H313" s="35"/>
      <c r="I313" s="198" t="s">
        <v>2475</v>
      </c>
      <c r="J313" s="186">
        <v>201030</v>
      </c>
      <c r="K313" s="186">
        <v>1601037.3197176044</v>
      </c>
      <c r="L313" s="195"/>
      <c r="M313" s="187"/>
      <c r="N313" s="40"/>
      <c r="O313" s="40"/>
      <c r="P313" s="7"/>
      <c r="Q313" s="7"/>
      <c r="R313" s="7"/>
      <c r="S313" s="7"/>
      <c r="T313"/>
      <c r="U313"/>
      <c r="V313" s="7"/>
      <c r="W313" s="7"/>
      <c r="X313" s="7"/>
    </row>
    <row r="314" spans="1:24" s="2" customFormat="1" ht="18.95" hidden="1" customHeight="1" x14ac:dyDescent="0.25">
      <c r="A314" s="202" t="s">
        <v>2475</v>
      </c>
      <c r="B314" s="38"/>
      <c r="C314" s="180"/>
      <c r="D314" s="40"/>
      <c r="E314" s="94" t="s">
        <v>2488</v>
      </c>
      <c r="F314" s="35"/>
      <c r="G314" s="35"/>
      <c r="H314" s="35"/>
      <c r="I314" s="198" t="s">
        <v>2475</v>
      </c>
      <c r="J314" s="186">
        <v>22591</v>
      </c>
      <c r="K314" s="186">
        <v>183581.11802425463</v>
      </c>
      <c r="L314" s="195"/>
      <c r="M314" s="187"/>
      <c r="N314" s="40"/>
      <c r="O314" s="40"/>
      <c r="P314" s="7"/>
      <c r="Q314" s="7"/>
      <c r="R314" s="7"/>
      <c r="S314" s="7"/>
      <c r="T314"/>
      <c r="U314"/>
      <c r="V314" s="7"/>
      <c r="W314" s="7"/>
      <c r="X314" s="7"/>
    </row>
    <row r="315" spans="1:24" s="2" customFormat="1" ht="18.95" hidden="1" customHeight="1" x14ac:dyDescent="0.25">
      <c r="A315" s="173" t="s">
        <v>2475</v>
      </c>
      <c r="B315" s="38"/>
      <c r="C315" s="17"/>
      <c r="D315" s="38"/>
      <c r="E315" s="94" t="s">
        <v>2489</v>
      </c>
      <c r="F315" s="179"/>
      <c r="G315" s="179"/>
      <c r="H315" s="179"/>
      <c r="I315" s="198" t="s">
        <v>2475</v>
      </c>
      <c r="J315" s="186">
        <v>0</v>
      </c>
      <c r="K315" s="186">
        <v>6289.5060299095367</v>
      </c>
      <c r="L315" s="195"/>
      <c r="M315" s="194"/>
      <c r="N315" s="38"/>
      <c r="O315" s="38"/>
      <c r="P315" s="17"/>
      <c r="Q315" s="17"/>
      <c r="R315" s="17"/>
      <c r="S315" s="26"/>
      <c r="T315" s="11"/>
      <c r="U315"/>
      <c r="V315" s="17"/>
      <c r="W315" s="17"/>
      <c r="X315" s="17"/>
    </row>
    <row r="316" spans="1:24" s="2" customFormat="1" ht="18.95" customHeight="1" x14ac:dyDescent="0.25">
      <c r="A316" s="13">
        <v>290</v>
      </c>
      <c r="B316" s="39" t="s">
        <v>2656</v>
      </c>
      <c r="C316" s="16" t="s">
        <v>193</v>
      </c>
      <c r="D316" s="41">
        <f>+A316-N316</f>
        <v>0</v>
      </c>
      <c r="E316" s="13" t="s">
        <v>662</v>
      </c>
      <c r="F316" s="35">
        <v>611</v>
      </c>
      <c r="G316" s="35">
        <v>610</v>
      </c>
      <c r="H316" s="35" t="s">
        <v>2378</v>
      </c>
      <c r="I316" s="35" t="s">
        <v>2646</v>
      </c>
      <c r="J316" s="183"/>
      <c r="K316" s="188"/>
      <c r="L316" s="190"/>
      <c r="M316" s="185">
        <v>-2487273.67</v>
      </c>
      <c r="N316" s="174">
        <v>290</v>
      </c>
      <c r="O316" s="174"/>
      <c r="P316" s="7" t="s">
        <v>25</v>
      </c>
      <c r="Q316" s="7" t="s">
        <v>21</v>
      </c>
      <c r="R316" s="7" t="s">
        <v>8</v>
      </c>
      <c r="S316" s="7">
        <v>23501</v>
      </c>
      <c r="T316" t="str">
        <f>VLOOKUP(S316,'Acct Unit'!D:E,2,FALSE)</f>
        <v>Dept of Surgery -TB</v>
      </c>
      <c r="U316">
        <f>VLOOKUP(S316,'Acct Unit'!D:F,3,FALSE)</f>
        <v>10</v>
      </c>
      <c r="V316" s="7" t="s">
        <v>8</v>
      </c>
      <c r="W316" s="7" t="s">
        <v>194</v>
      </c>
      <c r="X316" s="7" t="s">
        <v>195</v>
      </c>
    </row>
    <row r="317" spans="1:24" s="2" customFormat="1" ht="18.95" customHeight="1" x14ac:dyDescent="0.25">
      <c r="A317" s="13">
        <v>128</v>
      </c>
      <c r="B317" s="39">
        <v>128</v>
      </c>
      <c r="C317" s="16" t="s">
        <v>44</v>
      </c>
      <c r="D317" s="41">
        <f>+A317-N317</f>
        <v>0</v>
      </c>
      <c r="E317" s="13" t="s">
        <v>704</v>
      </c>
      <c r="F317" s="35">
        <v>611</v>
      </c>
      <c r="G317" s="35">
        <v>610</v>
      </c>
      <c r="H317" s="35" t="s">
        <v>2378</v>
      </c>
      <c r="I317" s="198" t="s">
        <v>2647</v>
      </c>
      <c r="J317" s="183"/>
      <c r="K317" s="188"/>
      <c r="L317" s="190"/>
      <c r="M317" s="185">
        <v>-230153.77</v>
      </c>
      <c r="N317" s="174">
        <v>128</v>
      </c>
      <c r="O317" s="174"/>
      <c r="P317" s="7" t="s">
        <v>25</v>
      </c>
      <c r="Q317" s="7" t="s">
        <v>26</v>
      </c>
      <c r="R317" s="7" t="s">
        <v>23</v>
      </c>
      <c r="S317" s="7">
        <v>23501</v>
      </c>
      <c r="T317" t="str">
        <f>VLOOKUP(S317,'Acct Unit'!D:E,2,FALSE)</f>
        <v>Dept of Surgery -TB</v>
      </c>
      <c r="U317">
        <f>VLOOKUP(S317,'Acct Unit'!D:F,3,FALSE)</f>
        <v>10</v>
      </c>
      <c r="V317" s="7" t="s">
        <v>23</v>
      </c>
      <c r="W317" s="7" t="s">
        <v>9</v>
      </c>
      <c r="X317" s="7" t="s">
        <v>45</v>
      </c>
    </row>
    <row r="318" spans="1:24" s="2" customFormat="1" ht="18.95" hidden="1" customHeight="1" x14ac:dyDescent="0.25">
      <c r="A318" s="19">
        <v>128</v>
      </c>
      <c r="B318" s="38"/>
      <c r="C318" s="180"/>
      <c r="D318" s="40"/>
      <c r="E318" s="94" t="s">
        <v>2592</v>
      </c>
      <c r="F318" s="35">
        <v>611</v>
      </c>
      <c r="G318" s="35">
        <v>610</v>
      </c>
      <c r="H318" s="35" t="s">
        <v>2378</v>
      </c>
      <c r="I318" s="198" t="s">
        <v>2647</v>
      </c>
      <c r="J318" s="186">
        <v>700000</v>
      </c>
      <c r="K318" s="186">
        <v>1290310.7134355595</v>
      </c>
      <c r="L318" s="195"/>
      <c r="M318" s="187"/>
      <c r="N318" s="40"/>
      <c r="O318" s="40"/>
      <c r="P318" s="7"/>
      <c r="Q318" s="7"/>
      <c r="R318" s="7"/>
      <c r="S318" s="7"/>
      <c r="T318"/>
      <c r="U318"/>
      <c r="V318" s="7"/>
      <c r="W318" s="7"/>
      <c r="X318" s="7"/>
    </row>
    <row r="319" spans="1:24" s="2" customFormat="1" ht="18.95" customHeight="1" x14ac:dyDescent="0.25">
      <c r="A319" s="12">
        <v>525</v>
      </c>
      <c r="B319" s="38">
        <v>525</v>
      </c>
      <c r="C319" s="16" t="s">
        <v>439</v>
      </c>
      <c r="D319" s="41">
        <f>+A319-N319</f>
        <v>0</v>
      </c>
      <c r="E319" s="12" t="s">
        <v>791</v>
      </c>
      <c r="F319" s="35">
        <v>611</v>
      </c>
      <c r="G319" s="35">
        <v>610</v>
      </c>
      <c r="H319" s="35" t="s">
        <v>2340</v>
      </c>
      <c r="I319" s="198" t="s">
        <v>2647</v>
      </c>
      <c r="J319" s="183"/>
      <c r="K319" s="183"/>
      <c r="L319" s="187"/>
      <c r="M319" s="185">
        <v>-164745.60999999999</v>
      </c>
      <c r="N319" s="174">
        <v>525</v>
      </c>
      <c r="O319" s="174"/>
      <c r="P319" s="7" t="s">
        <v>8</v>
      </c>
      <c r="Q319" s="7" t="s">
        <v>139</v>
      </c>
      <c r="R319" s="7" t="s">
        <v>8</v>
      </c>
      <c r="S319" s="7">
        <v>10145</v>
      </c>
      <c r="T319" t="str">
        <f>VLOOKUP(S319,'Acct Unit'!D:E,2,FALSE)</f>
        <v>IS-Administration -TB</v>
      </c>
      <c r="U319">
        <f>VLOOKUP(S319,'Acct Unit'!D:F,3,FALSE)</f>
        <v>10</v>
      </c>
      <c r="V319" s="7" t="s">
        <v>8</v>
      </c>
      <c r="W319" s="7" t="s">
        <v>9</v>
      </c>
      <c r="X319" s="7" t="s">
        <v>440</v>
      </c>
    </row>
    <row r="320" spans="1:24" s="2" customFormat="1" ht="18.95" hidden="1" customHeight="1" x14ac:dyDescent="0.25">
      <c r="A320" s="19">
        <v>525</v>
      </c>
      <c r="B320" s="38"/>
      <c r="C320" s="180"/>
      <c r="D320" s="40"/>
      <c r="E320" s="94" t="s">
        <v>2591</v>
      </c>
      <c r="F320" s="35">
        <v>611</v>
      </c>
      <c r="G320" s="35">
        <v>610</v>
      </c>
      <c r="H320" s="35" t="s">
        <v>2340</v>
      </c>
      <c r="I320" s="198" t="s">
        <v>2647</v>
      </c>
      <c r="J320" s="186">
        <v>906292.26</v>
      </c>
      <c r="K320" s="186">
        <v>1162775.0319803271</v>
      </c>
      <c r="L320" s="195"/>
      <c r="M320" s="187"/>
      <c r="N320" s="40"/>
      <c r="O320" s="40"/>
      <c r="P320" s="7"/>
      <c r="Q320" s="7"/>
      <c r="R320" s="7"/>
      <c r="S320" s="7"/>
      <c r="T320"/>
      <c r="U320"/>
      <c r="V320" s="7"/>
      <c r="W320" s="7"/>
      <c r="X320" s="7"/>
    </row>
    <row r="321" spans="1:24" s="2" customFormat="1" ht="18.95" customHeight="1" x14ac:dyDescent="0.25">
      <c r="A321" s="27">
        <v>4682</v>
      </c>
      <c r="B321" s="38">
        <v>41</v>
      </c>
      <c r="C321" s="16" t="s">
        <v>383</v>
      </c>
      <c r="D321" s="41">
        <f>+A321-N321</f>
        <v>0</v>
      </c>
      <c r="E321" s="13" t="s">
        <v>867</v>
      </c>
      <c r="F321" s="35">
        <v>611</v>
      </c>
      <c r="G321" s="35">
        <v>610</v>
      </c>
      <c r="H321" s="35" t="s">
        <v>2386</v>
      </c>
      <c r="I321" s="198" t="s">
        <v>2647</v>
      </c>
      <c r="J321" s="183"/>
      <c r="K321" s="183"/>
      <c r="L321" s="187"/>
      <c r="M321" s="185">
        <v>-49592.03</v>
      </c>
      <c r="N321" s="174">
        <v>4682</v>
      </c>
      <c r="O321" s="174"/>
      <c r="P321" s="7" t="s">
        <v>308</v>
      </c>
      <c r="Q321" s="7" t="s">
        <v>309</v>
      </c>
      <c r="R321" s="7" t="s">
        <v>67</v>
      </c>
      <c r="S321" s="7">
        <v>10155</v>
      </c>
      <c r="T321" t="str">
        <f>VLOOKUP(S321,'Acct Unit'!D:E,2,FALSE)</f>
        <v>Administration -MR</v>
      </c>
      <c r="U321">
        <f>VLOOKUP(S321,'Acct Unit'!D:F,3,FALSE)</f>
        <v>10</v>
      </c>
      <c r="V321" s="7" t="s">
        <v>67</v>
      </c>
      <c r="W321" s="7" t="s">
        <v>14</v>
      </c>
      <c r="X321" s="7" t="s">
        <v>387</v>
      </c>
    </row>
    <row r="322" spans="1:24" s="2" customFormat="1" ht="18.95" hidden="1" customHeight="1" x14ac:dyDescent="0.25">
      <c r="A322" s="19">
        <v>4682</v>
      </c>
      <c r="B322" s="38"/>
      <c r="C322" s="17"/>
      <c r="D322" s="44"/>
      <c r="E322" s="94" t="s">
        <v>2593</v>
      </c>
      <c r="F322" s="35">
        <v>611</v>
      </c>
      <c r="G322" s="35">
        <v>610</v>
      </c>
      <c r="H322" s="35" t="s">
        <v>2386</v>
      </c>
      <c r="I322" s="198" t="s">
        <v>2647</v>
      </c>
      <c r="J322" s="186">
        <v>250000</v>
      </c>
      <c r="K322" s="186">
        <v>336538.92736125633</v>
      </c>
      <c r="L322" s="195"/>
      <c r="M322" s="193"/>
      <c r="N322" s="42"/>
      <c r="O322" s="42"/>
      <c r="P322" s="17"/>
      <c r="Q322" s="17"/>
      <c r="R322" s="17"/>
      <c r="S322" s="26"/>
      <c r="T322" s="11"/>
      <c r="U322"/>
      <c r="V322" s="17"/>
      <c r="W322" s="17"/>
      <c r="X322" s="17"/>
    </row>
    <row r="323" spans="1:24" s="2" customFormat="1" ht="18.95" customHeight="1" x14ac:dyDescent="0.25">
      <c r="A323" s="11">
        <v>4677</v>
      </c>
      <c r="B323" s="38">
        <v>38</v>
      </c>
      <c r="C323" s="16" t="s">
        <v>376</v>
      </c>
      <c r="D323" s="41">
        <f>+A323-N323</f>
        <v>0</v>
      </c>
      <c r="E323" s="12" t="s">
        <v>864</v>
      </c>
      <c r="F323" s="35"/>
      <c r="G323" s="35">
        <v>614</v>
      </c>
      <c r="H323" s="35" t="s">
        <v>2339</v>
      </c>
      <c r="I323" s="198" t="s">
        <v>2647</v>
      </c>
      <c r="J323" s="183"/>
      <c r="K323" s="183"/>
      <c r="L323" s="187"/>
      <c r="M323" s="185">
        <v>-568634.63</v>
      </c>
      <c r="N323" s="174">
        <v>4677</v>
      </c>
      <c r="O323" s="174"/>
      <c r="P323" s="7" t="s">
        <v>312</v>
      </c>
      <c r="Q323" s="7" t="s">
        <v>378</v>
      </c>
      <c r="R323" s="7" t="s">
        <v>67</v>
      </c>
      <c r="S323" s="7">
        <v>10155</v>
      </c>
      <c r="T323" t="str">
        <f>VLOOKUP(S323,'Acct Unit'!D:E,2,FALSE)</f>
        <v>Administration -MR</v>
      </c>
      <c r="U323">
        <f>VLOOKUP(S323,'Acct Unit'!D:F,3,FALSE)</f>
        <v>10</v>
      </c>
      <c r="V323" s="7" t="s">
        <v>67</v>
      </c>
      <c r="W323" s="7" t="s">
        <v>14</v>
      </c>
      <c r="X323" s="7" t="s">
        <v>380</v>
      </c>
    </row>
    <row r="324" spans="1:24" s="2" customFormat="1" ht="18.95" hidden="1" customHeight="1" x14ac:dyDescent="0.25">
      <c r="A324" s="19">
        <v>4677</v>
      </c>
      <c r="B324" s="38"/>
      <c r="C324" s="17"/>
      <c r="D324" s="44"/>
      <c r="E324" s="94" t="s">
        <v>2594</v>
      </c>
      <c r="F324" s="35"/>
      <c r="G324" s="35">
        <v>614</v>
      </c>
      <c r="H324" s="35" t="s">
        <v>2339</v>
      </c>
      <c r="I324" s="198" t="s">
        <v>2647</v>
      </c>
      <c r="J324" s="186">
        <v>2000000</v>
      </c>
      <c r="K324" s="186">
        <v>2782874.6438091025</v>
      </c>
      <c r="L324" s="195"/>
      <c r="M324" s="193"/>
      <c r="N324" s="42"/>
      <c r="O324" s="42"/>
      <c r="P324" s="17"/>
      <c r="Q324" s="17"/>
      <c r="R324" s="17"/>
      <c r="S324" s="26"/>
      <c r="T324" s="11"/>
      <c r="U324"/>
      <c r="V324" s="17"/>
      <c r="W324" s="17"/>
      <c r="X324" s="17"/>
    </row>
    <row r="325" spans="1:24" s="2" customFormat="1" ht="18.95" customHeight="1" x14ac:dyDescent="0.25">
      <c r="A325" s="11">
        <v>4684</v>
      </c>
      <c r="B325" s="38">
        <v>43</v>
      </c>
      <c r="C325" s="16" t="s">
        <v>388</v>
      </c>
      <c r="D325" s="41">
        <f>+A325-N325</f>
        <v>0</v>
      </c>
      <c r="E325" s="12" t="s">
        <v>389</v>
      </c>
      <c r="F325" s="35"/>
      <c r="G325" s="35">
        <v>614</v>
      </c>
      <c r="H325" s="35" t="s">
        <v>2339</v>
      </c>
      <c r="I325" s="198" t="s">
        <v>2647</v>
      </c>
      <c r="J325" s="183"/>
      <c r="K325" s="183"/>
      <c r="L325" s="187"/>
      <c r="M325" s="185">
        <v>-4046.84</v>
      </c>
      <c r="N325" s="174">
        <v>4684</v>
      </c>
      <c r="O325" s="174"/>
      <c r="P325" s="7" t="s">
        <v>320</v>
      </c>
      <c r="Q325" s="7" t="s">
        <v>70</v>
      </c>
      <c r="R325" s="7" t="s">
        <v>67</v>
      </c>
      <c r="S325" s="7">
        <v>10155</v>
      </c>
      <c r="T325" t="str">
        <f>VLOOKUP(S325,'Acct Unit'!D:E,2,FALSE)</f>
        <v>Administration -MR</v>
      </c>
      <c r="U325">
        <f>VLOOKUP(S325,'Acct Unit'!D:F,3,FALSE)</f>
        <v>10</v>
      </c>
      <c r="V325" s="7" t="s">
        <v>67</v>
      </c>
      <c r="W325" s="7" t="s">
        <v>14</v>
      </c>
      <c r="X325" s="7" t="s">
        <v>392</v>
      </c>
    </row>
    <row r="326" spans="1:24" s="2" customFormat="1" ht="18.95" hidden="1" customHeight="1" x14ac:dyDescent="0.25">
      <c r="A326" s="19">
        <v>4684</v>
      </c>
      <c r="B326" s="38"/>
      <c r="C326" s="17"/>
      <c r="D326" s="44"/>
      <c r="E326" s="94" t="s">
        <v>2595</v>
      </c>
      <c r="F326" s="35"/>
      <c r="G326" s="35">
        <v>614</v>
      </c>
      <c r="H326" s="35" t="s">
        <v>2339</v>
      </c>
      <c r="I326" s="198" t="s">
        <v>2647</v>
      </c>
      <c r="J326" s="186">
        <v>50000</v>
      </c>
      <c r="K326" s="186">
        <v>61897.021728860265</v>
      </c>
      <c r="L326" s="195"/>
      <c r="M326" s="193"/>
      <c r="N326" s="42"/>
      <c r="O326" s="42"/>
      <c r="P326" s="17"/>
      <c r="Q326" s="17"/>
      <c r="R326" s="17"/>
      <c r="S326" s="26"/>
      <c r="T326" s="11"/>
      <c r="U326"/>
      <c r="V326" s="17"/>
      <c r="W326" s="17"/>
      <c r="X326" s="17"/>
    </row>
    <row r="327" spans="1:24" s="2" customFormat="1" ht="18.95" customHeight="1" x14ac:dyDescent="0.25">
      <c r="A327" s="12">
        <v>104</v>
      </c>
      <c r="B327" s="38">
        <v>806104</v>
      </c>
      <c r="C327" s="16" t="s">
        <v>13</v>
      </c>
      <c r="D327" s="199">
        <v>2812</v>
      </c>
      <c r="E327" s="12" t="s">
        <v>647</v>
      </c>
      <c r="F327" s="35">
        <v>611</v>
      </c>
      <c r="G327" s="35">
        <v>610</v>
      </c>
      <c r="H327" s="35" t="s">
        <v>2361</v>
      </c>
      <c r="I327" s="35" t="s">
        <v>2648</v>
      </c>
      <c r="J327" s="183"/>
      <c r="K327" s="18"/>
      <c r="L327" s="219">
        <f>-M327</f>
        <v>32342.46</v>
      </c>
      <c r="M327" s="185">
        <v>-32342.46</v>
      </c>
      <c r="N327" s="174">
        <v>104</v>
      </c>
      <c r="O327" s="174"/>
      <c r="P327" s="7" t="s">
        <v>16</v>
      </c>
      <c r="Q327" s="7" t="s">
        <v>17</v>
      </c>
      <c r="R327" s="7" t="s">
        <v>8</v>
      </c>
      <c r="S327" s="7">
        <v>20206</v>
      </c>
      <c r="T327" t="str">
        <f>VLOOKUP(S327,'Acct Unit'!D:E,2,FALSE)</f>
        <v>Cancer Center - C1 -TB</v>
      </c>
      <c r="U327">
        <f>VLOOKUP(S327,'Acct Unit'!D:F,3,FALSE)</f>
        <v>10</v>
      </c>
      <c r="V327" s="7" t="s">
        <v>8</v>
      </c>
      <c r="W327" s="7" t="s">
        <v>14</v>
      </c>
      <c r="X327" s="7" t="s">
        <v>15</v>
      </c>
    </row>
    <row r="328" spans="1:24" s="2" customFormat="1" ht="18.95" customHeight="1" x14ac:dyDescent="0.25">
      <c r="A328" s="12">
        <v>114</v>
      </c>
      <c r="B328" s="38">
        <v>806114</v>
      </c>
      <c r="C328" s="16" t="s">
        <v>27</v>
      </c>
      <c r="D328" s="199">
        <v>2812</v>
      </c>
      <c r="E328" s="12" t="s">
        <v>648</v>
      </c>
      <c r="F328" s="35">
        <v>611</v>
      </c>
      <c r="G328" s="35">
        <v>610</v>
      </c>
      <c r="H328" s="35" t="s">
        <v>2338</v>
      </c>
      <c r="I328" s="35" t="s">
        <v>2648</v>
      </c>
      <c r="J328" s="183"/>
      <c r="K328" s="18"/>
      <c r="L328" s="22"/>
      <c r="M328" s="185">
        <v>-72530.559999999998</v>
      </c>
      <c r="N328" s="174">
        <v>114</v>
      </c>
      <c r="O328" s="174"/>
      <c r="P328" s="7" t="s">
        <v>29</v>
      </c>
      <c r="Q328" s="7" t="s">
        <v>30</v>
      </c>
      <c r="R328" s="7" t="s">
        <v>23</v>
      </c>
      <c r="S328" s="7">
        <v>10102</v>
      </c>
      <c r="T328" t="str">
        <f>VLOOKUP(S328,'Acct Unit'!D:E,2,FALSE)</f>
        <v>Admin-Ortho -TB</v>
      </c>
      <c r="U328">
        <f>VLOOKUP(S328,'Acct Unit'!D:F,3,FALSE)</f>
        <v>10</v>
      </c>
      <c r="V328" s="7" t="s">
        <v>23</v>
      </c>
      <c r="W328" s="7" t="s">
        <v>14</v>
      </c>
      <c r="X328" s="7" t="s">
        <v>28</v>
      </c>
    </row>
    <row r="329" spans="1:24" s="2" customFormat="1" ht="18.95" customHeight="1" x14ac:dyDescent="0.25">
      <c r="A329" s="13">
        <v>118</v>
      </c>
      <c r="B329" s="38">
        <v>806118</v>
      </c>
      <c r="C329" s="16" t="s">
        <v>33</v>
      </c>
      <c r="D329" s="199">
        <v>2812</v>
      </c>
      <c r="E329" s="13" t="s">
        <v>701</v>
      </c>
      <c r="F329" s="35">
        <v>611</v>
      </c>
      <c r="G329" s="35">
        <v>610</v>
      </c>
      <c r="H329" s="35" t="s">
        <v>2380</v>
      </c>
      <c r="I329" s="35" t="s">
        <v>2648</v>
      </c>
      <c r="J329" s="183"/>
      <c r="K329" s="18"/>
      <c r="L329" s="22"/>
      <c r="M329" s="185">
        <v>-17859.560000000001</v>
      </c>
      <c r="N329" s="174">
        <v>118</v>
      </c>
      <c r="O329" s="174"/>
      <c r="P329" s="7" t="s">
        <v>35</v>
      </c>
      <c r="Q329" s="7" t="s">
        <v>12</v>
      </c>
      <c r="R329" s="7" t="s">
        <v>23</v>
      </c>
      <c r="S329" s="7">
        <v>23800</v>
      </c>
      <c r="T329" t="str">
        <f>VLOOKUP(S329,'Acct Unit'!D:E,2,FALSE)</f>
        <v>Liver Transplant Program -TB</v>
      </c>
      <c r="U329">
        <f>VLOOKUP(S329,'Acct Unit'!D:F,3,FALSE)</f>
        <v>10</v>
      </c>
      <c r="V329" s="7" t="s">
        <v>23</v>
      </c>
      <c r="W329" s="7" t="s">
        <v>14</v>
      </c>
      <c r="X329" s="7" t="s">
        <v>34</v>
      </c>
    </row>
    <row r="330" spans="1:24" s="2" customFormat="1" ht="18.95" customHeight="1" x14ac:dyDescent="0.25">
      <c r="A330" s="13">
        <v>123</v>
      </c>
      <c r="B330" s="39">
        <v>806123</v>
      </c>
      <c r="C330" s="16" t="s">
        <v>36</v>
      </c>
      <c r="D330" s="199">
        <v>2812</v>
      </c>
      <c r="E330" s="13" t="s">
        <v>649</v>
      </c>
      <c r="F330" s="35">
        <v>611</v>
      </c>
      <c r="G330" s="35">
        <v>610</v>
      </c>
      <c r="H330" s="35" t="s">
        <v>2378</v>
      </c>
      <c r="I330" s="35" t="s">
        <v>2648</v>
      </c>
      <c r="J330" s="183"/>
      <c r="K330" s="18"/>
      <c r="L330" s="22"/>
      <c r="M330" s="185">
        <v>-1788.63</v>
      </c>
      <c r="N330" s="174">
        <v>123</v>
      </c>
      <c r="O330" s="174"/>
      <c r="P330" s="7" t="s">
        <v>25</v>
      </c>
      <c r="Q330" s="7" t="s">
        <v>26</v>
      </c>
      <c r="R330" s="7" t="s">
        <v>23</v>
      </c>
      <c r="S330" s="7">
        <v>23501</v>
      </c>
      <c r="T330" t="str">
        <f>VLOOKUP(S330,'Acct Unit'!D:E,2,FALSE)</f>
        <v>Dept of Surgery -TB</v>
      </c>
      <c r="U330">
        <f>VLOOKUP(S330,'Acct Unit'!D:F,3,FALSE)</f>
        <v>10</v>
      </c>
      <c r="V330" s="7" t="s">
        <v>23</v>
      </c>
      <c r="W330" s="7" t="s">
        <v>14</v>
      </c>
      <c r="X330" s="7" t="s">
        <v>37</v>
      </c>
    </row>
    <row r="331" spans="1:24" s="2" customFormat="1" ht="18.95" customHeight="1" x14ac:dyDescent="0.25">
      <c r="A331" s="13">
        <v>124</v>
      </c>
      <c r="B331" s="38">
        <v>806124</v>
      </c>
      <c r="C331" s="16" t="s">
        <v>38</v>
      </c>
      <c r="D331" s="199">
        <v>2812</v>
      </c>
      <c r="E331" s="13" t="s">
        <v>702</v>
      </c>
      <c r="F331" s="35">
        <v>611</v>
      </c>
      <c r="G331" s="35">
        <v>610</v>
      </c>
      <c r="H331" s="35" t="s">
        <v>2380</v>
      </c>
      <c r="I331" s="35" t="s">
        <v>2648</v>
      </c>
      <c r="J331" s="183"/>
      <c r="K331" s="18"/>
      <c r="L331" s="22"/>
      <c r="M331" s="185">
        <v>-9339.7999999999993</v>
      </c>
      <c r="N331" s="174">
        <v>124</v>
      </c>
      <c r="O331" s="174"/>
      <c r="P331" s="7" t="s">
        <v>35</v>
      </c>
      <c r="Q331" s="7" t="s">
        <v>12</v>
      </c>
      <c r="R331" s="7" t="s">
        <v>23</v>
      </c>
      <c r="S331" s="7">
        <v>23800</v>
      </c>
      <c r="T331" t="str">
        <f>VLOOKUP(S331,'Acct Unit'!D:E,2,FALSE)</f>
        <v>Liver Transplant Program -TB</v>
      </c>
      <c r="U331">
        <f>VLOOKUP(S331,'Acct Unit'!D:F,3,FALSE)</f>
        <v>10</v>
      </c>
      <c r="V331" s="7" t="s">
        <v>23</v>
      </c>
      <c r="W331" s="7" t="s">
        <v>14</v>
      </c>
      <c r="X331" s="7" t="s">
        <v>39</v>
      </c>
    </row>
    <row r="332" spans="1:24" s="2" customFormat="1" ht="18.95" customHeight="1" x14ac:dyDescent="0.25">
      <c r="A332" s="13">
        <v>126</v>
      </c>
      <c r="B332" s="38">
        <v>806126</v>
      </c>
      <c r="C332" s="16" t="s">
        <v>40</v>
      </c>
      <c r="D332" s="199">
        <v>2812</v>
      </c>
      <c r="E332" s="13" t="s">
        <v>703</v>
      </c>
      <c r="F332" s="35">
        <v>611</v>
      </c>
      <c r="G332" s="35">
        <v>610</v>
      </c>
      <c r="H332" s="35" t="s">
        <v>2374</v>
      </c>
      <c r="I332" s="35" t="s">
        <v>2648</v>
      </c>
      <c r="J332" s="183"/>
      <c r="K332" s="18"/>
      <c r="L332" s="22"/>
      <c r="M332" s="185">
        <v>-34186.26</v>
      </c>
      <c r="N332" s="174">
        <v>126</v>
      </c>
      <c r="O332" s="174"/>
      <c r="P332" s="7" t="s">
        <v>42</v>
      </c>
      <c r="Q332" s="7" t="s">
        <v>43</v>
      </c>
      <c r="R332" s="7" t="s">
        <v>8</v>
      </c>
      <c r="S332" s="7">
        <v>22110</v>
      </c>
      <c r="T332" t="str">
        <f>VLOOKUP(S332,'Acct Unit'!D:E,2,FALSE)</f>
        <v>Neurology Administration -TB</v>
      </c>
      <c r="U332">
        <f>VLOOKUP(S332,'Acct Unit'!D:F,3,FALSE)</f>
        <v>10</v>
      </c>
      <c r="V332" s="7" t="s">
        <v>8</v>
      </c>
      <c r="W332" s="7" t="s">
        <v>14</v>
      </c>
      <c r="X332" s="7" t="s">
        <v>41</v>
      </c>
    </row>
    <row r="333" spans="1:24" s="2" customFormat="1" ht="18.95" customHeight="1" x14ac:dyDescent="0.25">
      <c r="A333" s="12">
        <v>130</v>
      </c>
      <c r="B333" s="38">
        <v>806130</v>
      </c>
      <c r="C333" s="16" t="s">
        <v>50</v>
      </c>
      <c r="D333" s="199">
        <v>2812</v>
      </c>
      <c r="E333" s="12" t="s">
        <v>706</v>
      </c>
      <c r="F333" s="35">
        <v>611</v>
      </c>
      <c r="G333" s="35">
        <v>610</v>
      </c>
      <c r="H333" s="35" t="s">
        <v>2369</v>
      </c>
      <c r="I333" s="35" t="s">
        <v>2648</v>
      </c>
      <c r="J333" s="183"/>
      <c r="K333" s="18"/>
      <c r="L333" s="22"/>
      <c r="M333" s="185">
        <v>-23269.01</v>
      </c>
      <c r="N333" s="174">
        <v>130</v>
      </c>
      <c r="O333" s="174"/>
      <c r="P333" s="7" t="s">
        <v>52</v>
      </c>
      <c r="Q333" s="7" t="s">
        <v>53</v>
      </c>
      <c r="R333" s="7" t="s">
        <v>23</v>
      </c>
      <c r="S333" s="7">
        <v>21702</v>
      </c>
      <c r="T333" t="str">
        <f>VLOOKUP(S333,'Acct Unit'!D:E,2,FALSE)</f>
        <v>Endocrinology -TB</v>
      </c>
      <c r="U333">
        <f>VLOOKUP(S333,'Acct Unit'!D:F,3,FALSE)</f>
        <v>10</v>
      </c>
      <c r="V333" s="7" t="s">
        <v>23</v>
      </c>
      <c r="W333" s="7" t="s">
        <v>14</v>
      </c>
      <c r="X333" s="7" t="s">
        <v>51</v>
      </c>
    </row>
    <row r="334" spans="1:24" s="2" customFormat="1" ht="18.95" customHeight="1" x14ac:dyDescent="0.25">
      <c r="A334" s="12">
        <v>132</v>
      </c>
      <c r="B334" s="38">
        <v>806132</v>
      </c>
      <c r="C334" s="16" t="s">
        <v>54</v>
      </c>
      <c r="D334" s="199">
        <v>2812</v>
      </c>
      <c r="E334" s="12" t="s">
        <v>707</v>
      </c>
      <c r="F334" s="35">
        <v>611</v>
      </c>
      <c r="G334" s="35">
        <v>610</v>
      </c>
      <c r="H334" s="35" t="s">
        <v>2376</v>
      </c>
      <c r="I334" s="35" t="s">
        <v>2648</v>
      </c>
      <c r="J334" s="183"/>
      <c r="K334" s="18"/>
      <c r="L334" s="22"/>
      <c r="M334" s="185">
        <v>-2762.91</v>
      </c>
      <c r="N334" s="174">
        <v>132</v>
      </c>
      <c r="O334" s="174"/>
      <c r="P334" s="7" t="s">
        <v>56</v>
      </c>
      <c r="Q334" s="7" t="s">
        <v>57</v>
      </c>
      <c r="R334" s="7" t="s">
        <v>23</v>
      </c>
      <c r="S334" s="7">
        <v>22500</v>
      </c>
      <c r="T334" t="str">
        <f>VLOOKUP(S334,'Acct Unit'!D:E,2,FALSE)</f>
        <v>Pharmacy -TB</v>
      </c>
      <c r="U334">
        <f>VLOOKUP(S334,'Acct Unit'!D:F,3,FALSE)</f>
        <v>10</v>
      </c>
      <c r="V334" s="7" t="s">
        <v>23</v>
      </c>
      <c r="W334" s="7" t="s">
        <v>14</v>
      </c>
      <c r="X334" s="7" t="s">
        <v>55</v>
      </c>
    </row>
    <row r="335" spans="1:24" s="2" customFormat="1" ht="18.95" customHeight="1" x14ac:dyDescent="0.25">
      <c r="A335" s="12">
        <v>133</v>
      </c>
      <c r="B335" s="38">
        <v>806133</v>
      </c>
      <c r="C335" s="16" t="s">
        <v>58</v>
      </c>
      <c r="D335" s="199">
        <v>2812</v>
      </c>
      <c r="E335" s="12" t="s">
        <v>708</v>
      </c>
      <c r="F335" s="35">
        <v>611</v>
      </c>
      <c r="G335" s="35">
        <v>610</v>
      </c>
      <c r="H335" s="35" t="s">
        <v>2351</v>
      </c>
      <c r="I335" s="35" t="s">
        <v>2648</v>
      </c>
      <c r="J335" s="183"/>
      <c r="K335" s="18"/>
      <c r="L335" s="22"/>
      <c r="M335" s="185">
        <v>-12350.79</v>
      </c>
      <c r="N335" s="174">
        <v>133</v>
      </c>
      <c r="O335" s="174"/>
      <c r="P335" s="7" t="s">
        <v>60</v>
      </c>
      <c r="Q335" s="7" t="s">
        <v>61</v>
      </c>
      <c r="R335" s="7" t="s">
        <v>8</v>
      </c>
      <c r="S335" s="7">
        <v>15919</v>
      </c>
      <c r="T335" t="str">
        <f>VLOOKUP(S335,'Acct Unit'!D:E,2,FALSE)</f>
        <v>Transplant Nephrology -TB</v>
      </c>
      <c r="U335">
        <f>VLOOKUP(S335,'Acct Unit'!D:F,3,FALSE)</f>
        <v>10</v>
      </c>
      <c r="V335" s="7" t="s">
        <v>8</v>
      </c>
      <c r="W335" s="7" t="s">
        <v>14</v>
      </c>
      <c r="X335" s="7" t="s">
        <v>59</v>
      </c>
    </row>
    <row r="336" spans="1:24" s="2" customFormat="1" ht="18.95" customHeight="1" x14ac:dyDescent="0.25">
      <c r="A336" s="13">
        <v>139</v>
      </c>
      <c r="B336" s="38">
        <v>806139</v>
      </c>
      <c r="C336" s="16" t="s">
        <v>64</v>
      </c>
      <c r="D336" s="199">
        <v>2812</v>
      </c>
      <c r="E336" s="13" t="s">
        <v>710</v>
      </c>
      <c r="F336" s="35">
        <v>611</v>
      </c>
      <c r="G336" s="35">
        <v>610</v>
      </c>
      <c r="H336" s="35" t="s">
        <v>2371</v>
      </c>
      <c r="I336" s="35" t="s">
        <v>2648</v>
      </c>
      <c r="J336" s="183"/>
      <c r="K336" s="18"/>
      <c r="L336" s="22"/>
      <c r="M336" s="185">
        <v>-9289.61</v>
      </c>
      <c r="N336" s="174">
        <v>139</v>
      </c>
      <c r="O336" s="174"/>
      <c r="P336" s="7" t="s">
        <v>11</v>
      </c>
      <c r="Q336" s="7" t="s">
        <v>12</v>
      </c>
      <c r="R336" s="7" t="s">
        <v>8</v>
      </c>
      <c r="S336" s="7">
        <v>21714</v>
      </c>
      <c r="T336" t="str">
        <f>VLOOKUP(S336,'Acct Unit'!D:E,2,FALSE)</f>
        <v>Medicine Administration -TB</v>
      </c>
      <c r="U336">
        <f>VLOOKUP(S336,'Acct Unit'!D:F,3,FALSE)</f>
        <v>10</v>
      </c>
      <c r="V336" s="7" t="s">
        <v>8</v>
      </c>
      <c r="W336" s="7" t="s">
        <v>14</v>
      </c>
      <c r="X336" s="7" t="s">
        <v>65</v>
      </c>
    </row>
    <row r="337" spans="1:24" s="2" customFormat="1" ht="18.95" customHeight="1" x14ac:dyDescent="0.25">
      <c r="A337" s="12">
        <v>143</v>
      </c>
      <c r="B337" s="38">
        <v>806143</v>
      </c>
      <c r="C337" s="16" t="s">
        <v>71</v>
      </c>
      <c r="D337" s="199">
        <v>2812</v>
      </c>
      <c r="E337" s="12" t="s">
        <v>72</v>
      </c>
      <c r="F337" s="35">
        <v>611</v>
      </c>
      <c r="G337" s="35">
        <v>610</v>
      </c>
      <c r="H337" s="35" t="s">
        <v>2337</v>
      </c>
      <c r="I337" s="35" t="s">
        <v>2648</v>
      </c>
      <c r="J337" s="183"/>
      <c r="K337" s="18"/>
      <c r="L337" s="22"/>
      <c r="M337" s="185">
        <v>-21731.05</v>
      </c>
      <c r="N337" s="174">
        <v>143</v>
      </c>
      <c r="O337" s="174"/>
      <c r="P337" s="7" t="s">
        <v>20</v>
      </c>
      <c r="Q337" s="7" t="s">
        <v>21</v>
      </c>
      <c r="R337" s="7" t="s">
        <v>8</v>
      </c>
      <c r="S337" s="7">
        <v>10101</v>
      </c>
      <c r="T337" t="str">
        <f>VLOOKUP(S337,'Acct Unit'!D:E,2,FALSE)</f>
        <v>Administration -TB</v>
      </c>
      <c r="U337">
        <f>VLOOKUP(S337,'Acct Unit'!D:F,3,FALSE)</f>
        <v>10</v>
      </c>
      <c r="V337" s="7" t="s">
        <v>8</v>
      </c>
      <c r="W337" s="7" t="s">
        <v>14</v>
      </c>
      <c r="X337" s="7" t="s">
        <v>73</v>
      </c>
    </row>
    <row r="338" spans="1:24" s="2" customFormat="1" ht="18.95" customHeight="1" x14ac:dyDescent="0.25">
      <c r="A338" s="13">
        <v>144</v>
      </c>
      <c r="B338" s="38">
        <v>806144</v>
      </c>
      <c r="C338" s="16" t="s">
        <v>74</v>
      </c>
      <c r="D338" s="199">
        <v>2812</v>
      </c>
      <c r="E338" s="13" t="s">
        <v>712</v>
      </c>
      <c r="F338" s="35">
        <v>611</v>
      </c>
      <c r="G338" s="35">
        <v>610</v>
      </c>
      <c r="H338" s="35" t="s">
        <v>2374</v>
      </c>
      <c r="I338" s="35" t="s">
        <v>2648</v>
      </c>
      <c r="J338" s="183"/>
      <c r="K338" s="18"/>
      <c r="L338" s="22"/>
      <c r="M338" s="185">
        <v>-10102.99</v>
      </c>
      <c r="N338" s="174">
        <v>144</v>
      </c>
      <c r="O338" s="174"/>
      <c r="P338" s="7" t="s">
        <v>42</v>
      </c>
      <c r="Q338" s="7" t="s">
        <v>43</v>
      </c>
      <c r="R338" s="7" t="s">
        <v>23</v>
      </c>
      <c r="S338" s="7">
        <v>22110</v>
      </c>
      <c r="T338" t="str">
        <f>VLOOKUP(S338,'Acct Unit'!D:E,2,FALSE)</f>
        <v>Neurology Administration -TB</v>
      </c>
      <c r="U338">
        <f>VLOOKUP(S338,'Acct Unit'!D:F,3,FALSE)</f>
        <v>10</v>
      </c>
      <c r="V338" s="7" t="s">
        <v>23</v>
      </c>
      <c r="W338" s="7" t="s">
        <v>14</v>
      </c>
      <c r="X338" s="7" t="s">
        <v>75</v>
      </c>
    </row>
    <row r="339" spans="1:24" s="2" customFormat="1" ht="18.95" customHeight="1" x14ac:dyDescent="0.25">
      <c r="A339" s="12">
        <v>145</v>
      </c>
      <c r="B339" s="38">
        <v>806145</v>
      </c>
      <c r="C339" s="16" t="s">
        <v>76</v>
      </c>
      <c r="D339" s="199">
        <v>2812</v>
      </c>
      <c r="E339" s="12" t="s">
        <v>713</v>
      </c>
      <c r="F339" s="35">
        <v>611</v>
      </c>
      <c r="G339" s="35">
        <v>610</v>
      </c>
      <c r="H339" s="35" t="s">
        <v>2383</v>
      </c>
      <c r="I339" s="35" t="s">
        <v>2648</v>
      </c>
      <c r="J339" s="183"/>
      <c r="K339" s="18"/>
      <c r="L339" s="22"/>
      <c r="M339" s="185">
        <v>-46754.27</v>
      </c>
      <c r="N339" s="174">
        <v>145</v>
      </c>
      <c r="O339" s="174"/>
      <c r="P339" s="7" t="s">
        <v>78</v>
      </c>
      <c r="Q339" s="7" t="s">
        <v>79</v>
      </c>
      <c r="R339" s="7" t="s">
        <v>23</v>
      </c>
      <c r="S339" s="7">
        <v>24015</v>
      </c>
      <c r="T339" t="str">
        <f>VLOOKUP(S339,'Acct Unit'!D:E,2,FALSE)</f>
        <v>OB/GYN Outpatient Paley -TB</v>
      </c>
      <c r="U339">
        <f>VLOOKUP(S339,'Acct Unit'!D:F,3,FALSE)</f>
        <v>10</v>
      </c>
      <c r="V339" s="7" t="s">
        <v>23</v>
      </c>
      <c r="W339" s="7" t="s">
        <v>14</v>
      </c>
      <c r="X339" s="7" t="s">
        <v>77</v>
      </c>
    </row>
    <row r="340" spans="1:24" s="2" customFormat="1" ht="18.95" customHeight="1" x14ac:dyDescent="0.25">
      <c r="A340" s="12">
        <v>154</v>
      </c>
      <c r="B340" s="38">
        <v>806154</v>
      </c>
      <c r="C340" s="16" t="s">
        <v>80</v>
      </c>
      <c r="D340" s="199">
        <v>2812</v>
      </c>
      <c r="E340" s="12" t="s">
        <v>714</v>
      </c>
      <c r="F340" s="35">
        <v>611</v>
      </c>
      <c r="G340" s="35">
        <v>610</v>
      </c>
      <c r="H340" s="35" t="s">
        <v>2337</v>
      </c>
      <c r="I340" s="35" t="s">
        <v>2648</v>
      </c>
      <c r="J340" s="183"/>
      <c r="K340" s="18"/>
      <c r="L340" s="22"/>
      <c r="M340" s="185">
        <v>-6906.32</v>
      </c>
      <c r="N340" s="174">
        <v>154</v>
      </c>
      <c r="O340" s="174"/>
      <c r="P340" s="7" t="s">
        <v>82</v>
      </c>
      <c r="Q340" s="7" t="s">
        <v>83</v>
      </c>
      <c r="R340" s="7" t="s">
        <v>8</v>
      </c>
      <c r="S340" s="7">
        <v>10101</v>
      </c>
      <c r="T340" t="str">
        <f>VLOOKUP(S340,'Acct Unit'!D:E,2,FALSE)</f>
        <v>Administration -TB</v>
      </c>
      <c r="U340">
        <f>VLOOKUP(S340,'Acct Unit'!D:F,3,FALSE)</f>
        <v>10</v>
      </c>
      <c r="V340" s="7" t="s">
        <v>8</v>
      </c>
      <c r="W340" s="7" t="s">
        <v>14</v>
      </c>
      <c r="X340" s="7" t="s">
        <v>81</v>
      </c>
    </row>
    <row r="341" spans="1:24" s="2" customFormat="1" ht="18.95" customHeight="1" x14ac:dyDescent="0.25">
      <c r="A341" s="17">
        <v>167</v>
      </c>
      <c r="B341" s="179">
        <v>806167</v>
      </c>
      <c r="C341" s="16" t="s">
        <v>86</v>
      </c>
      <c r="D341" s="199">
        <v>2812</v>
      </c>
      <c r="E341" s="17" t="s">
        <v>650</v>
      </c>
      <c r="F341" s="35">
        <v>611</v>
      </c>
      <c r="G341" s="35">
        <v>610</v>
      </c>
      <c r="H341" s="35" t="s">
        <v>2361</v>
      </c>
      <c r="I341" s="35" t="s">
        <v>2648</v>
      </c>
      <c r="J341" s="183"/>
      <c r="K341" s="18"/>
      <c r="L341" s="22"/>
      <c r="M341" s="185">
        <v>-20695.96</v>
      </c>
      <c r="N341" s="174">
        <v>167</v>
      </c>
      <c r="O341" s="174"/>
      <c r="P341" s="7" t="s">
        <v>88</v>
      </c>
      <c r="Q341" s="10" t="s">
        <v>17</v>
      </c>
      <c r="R341" s="7" t="s">
        <v>23</v>
      </c>
      <c r="S341" s="7">
        <v>20206</v>
      </c>
      <c r="T341" t="str">
        <f>VLOOKUP(S341,'Acct Unit'!D:E,2,FALSE)</f>
        <v>Cancer Center - C1 -TB</v>
      </c>
      <c r="U341">
        <f>VLOOKUP(S341,'Acct Unit'!D:F,3,FALSE)</f>
        <v>10</v>
      </c>
      <c r="V341" s="7" t="s">
        <v>23</v>
      </c>
      <c r="W341" s="7" t="s">
        <v>14</v>
      </c>
      <c r="X341" s="7" t="s">
        <v>87</v>
      </c>
    </row>
    <row r="342" spans="1:24" s="2" customFormat="1" ht="18.95" customHeight="1" x14ac:dyDescent="0.25">
      <c r="A342" s="12">
        <v>169</v>
      </c>
      <c r="B342" s="38">
        <v>806169</v>
      </c>
      <c r="C342" s="16" t="s">
        <v>89</v>
      </c>
      <c r="D342" s="199">
        <v>2812</v>
      </c>
      <c r="E342" s="12" t="s">
        <v>716</v>
      </c>
      <c r="F342" s="35">
        <v>611</v>
      </c>
      <c r="G342" s="35">
        <v>610</v>
      </c>
      <c r="H342" s="35" t="s">
        <v>2353</v>
      </c>
      <c r="I342" s="35" t="s">
        <v>2648</v>
      </c>
      <c r="J342" s="183"/>
      <c r="K342" s="18"/>
      <c r="L342" s="22"/>
      <c r="M342" s="185">
        <v>-81281.009999999995</v>
      </c>
      <c r="N342" s="174">
        <v>169</v>
      </c>
      <c r="O342" s="174"/>
      <c r="P342" s="7" t="s">
        <v>91</v>
      </c>
      <c r="Q342" s="7" t="s">
        <v>92</v>
      </c>
      <c r="R342" s="7" t="s">
        <v>8</v>
      </c>
      <c r="S342" s="7">
        <v>15938</v>
      </c>
      <c r="T342" t="str">
        <f>VLOOKUP(S342,'Acct Unit'!D:E,2,FALSE)</f>
        <v>Div of Emergency Medicine -TB</v>
      </c>
      <c r="U342">
        <f>VLOOKUP(S342,'Acct Unit'!D:F,3,FALSE)</f>
        <v>10</v>
      </c>
      <c r="V342" s="7" t="s">
        <v>8</v>
      </c>
      <c r="W342" s="7" t="s">
        <v>14</v>
      </c>
      <c r="X342" s="7" t="s">
        <v>90</v>
      </c>
    </row>
    <row r="343" spans="1:24" s="2" customFormat="1" ht="18.95" customHeight="1" x14ac:dyDescent="0.25">
      <c r="A343" s="12">
        <v>171</v>
      </c>
      <c r="B343" s="38">
        <v>806171</v>
      </c>
      <c r="C343" s="16" t="s">
        <v>93</v>
      </c>
      <c r="D343" s="199">
        <v>2812</v>
      </c>
      <c r="E343" s="12" t="s">
        <v>717</v>
      </c>
      <c r="F343" s="35">
        <v>611</v>
      </c>
      <c r="G343" s="35">
        <v>610</v>
      </c>
      <c r="H343" s="35" t="s">
        <v>2375</v>
      </c>
      <c r="I343" s="35" t="s">
        <v>2648</v>
      </c>
      <c r="J343" s="183"/>
      <c r="K343" s="18"/>
      <c r="L343" s="22"/>
      <c r="M343" s="185">
        <v>-1915.79</v>
      </c>
      <c r="N343" s="174">
        <v>171</v>
      </c>
      <c r="O343" s="174"/>
      <c r="P343" s="7" t="s">
        <v>95</v>
      </c>
      <c r="Q343" s="7" t="s">
        <v>96</v>
      </c>
      <c r="R343" s="7" t="s">
        <v>23</v>
      </c>
      <c r="S343" s="7">
        <v>22312</v>
      </c>
      <c r="T343" t="str">
        <f>VLOOKUP(S343,'Acct Unit'!D:E,2,FALSE)</f>
        <v>Psychiatry Administration -TB</v>
      </c>
      <c r="U343">
        <f>VLOOKUP(S343,'Acct Unit'!D:F,3,FALSE)</f>
        <v>10</v>
      </c>
      <c r="V343" s="7" t="s">
        <v>23</v>
      </c>
      <c r="W343" s="7" t="s">
        <v>14</v>
      </c>
      <c r="X343" s="7" t="s">
        <v>94</v>
      </c>
    </row>
    <row r="344" spans="1:24" s="2" customFormat="1" ht="18.95" customHeight="1" x14ac:dyDescent="0.25">
      <c r="A344" s="12">
        <v>173</v>
      </c>
      <c r="B344" s="38">
        <v>806173</v>
      </c>
      <c r="C344" s="16" t="s">
        <v>97</v>
      </c>
      <c r="D344" s="199">
        <v>2812</v>
      </c>
      <c r="E344" s="12" t="s">
        <v>718</v>
      </c>
      <c r="F344" s="35">
        <v>611</v>
      </c>
      <c r="G344" s="35">
        <v>610</v>
      </c>
      <c r="H344" s="35" t="s">
        <v>2350</v>
      </c>
      <c r="I344" s="35" t="s">
        <v>2648</v>
      </c>
      <c r="J344" s="183"/>
      <c r="K344" s="18"/>
      <c r="L344" s="22"/>
      <c r="M344" s="185">
        <v>-27223.119999999999</v>
      </c>
      <c r="N344" s="174">
        <v>173</v>
      </c>
      <c r="O344" s="174"/>
      <c r="P344" s="7" t="s">
        <v>48</v>
      </c>
      <c r="Q344" s="7" t="s">
        <v>49</v>
      </c>
      <c r="R344" s="7" t="s">
        <v>8</v>
      </c>
      <c r="S344" s="7">
        <v>15900</v>
      </c>
      <c r="T344" t="str">
        <f>VLOOKUP(S344,'Acct Unit'!D:E,2,FALSE)</f>
        <v>Admin Educ Center -TB</v>
      </c>
      <c r="U344">
        <f>VLOOKUP(S344,'Acct Unit'!D:F,3,FALSE)</f>
        <v>10</v>
      </c>
      <c r="V344" s="7" t="s">
        <v>8</v>
      </c>
      <c r="W344" s="7" t="s">
        <v>14</v>
      </c>
      <c r="X344" s="7" t="s">
        <v>98</v>
      </c>
    </row>
    <row r="345" spans="1:24" s="2" customFormat="1" ht="18.95" customHeight="1" x14ac:dyDescent="0.25">
      <c r="A345" s="12">
        <v>179</v>
      </c>
      <c r="B345" s="38">
        <v>806179</v>
      </c>
      <c r="C345" s="16" t="s">
        <v>101</v>
      </c>
      <c r="D345" s="199">
        <v>2812</v>
      </c>
      <c r="E345" s="12" t="s">
        <v>651</v>
      </c>
      <c r="F345" s="35">
        <v>611</v>
      </c>
      <c r="G345" s="35">
        <v>610</v>
      </c>
      <c r="H345" s="35" t="s">
        <v>2353</v>
      </c>
      <c r="I345" s="35" t="s">
        <v>2648</v>
      </c>
      <c r="J345" s="183"/>
      <c r="K345" s="18"/>
      <c r="L345" s="22"/>
      <c r="M345" s="185">
        <v>-21361.7</v>
      </c>
      <c r="N345" s="174">
        <v>179</v>
      </c>
      <c r="O345" s="174"/>
      <c r="P345" s="7" t="s">
        <v>103</v>
      </c>
      <c r="Q345" s="7" t="s">
        <v>104</v>
      </c>
      <c r="R345" s="7" t="s">
        <v>8</v>
      </c>
      <c r="S345" s="7">
        <v>15930</v>
      </c>
      <c r="T345" t="str">
        <f>VLOOKUP(S345,'Acct Unit'!D:E,2,FALSE)</f>
        <v>Div of Cardiology -TB</v>
      </c>
      <c r="U345">
        <f>VLOOKUP(S345,'Acct Unit'!D:F,3,FALSE)</f>
        <v>10</v>
      </c>
      <c r="V345" s="7" t="s">
        <v>8</v>
      </c>
      <c r="W345" s="7" t="s">
        <v>14</v>
      </c>
      <c r="X345" s="7" t="s">
        <v>102</v>
      </c>
    </row>
    <row r="346" spans="1:24" s="2" customFormat="1" ht="18.95" customHeight="1" x14ac:dyDescent="0.25">
      <c r="A346" s="12">
        <v>182</v>
      </c>
      <c r="B346" s="38">
        <v>806182</v>
      </c>
      <c r="C346" s="16" t="s">
        <v>105</v>
      </c>
      <c r="D346" s="199">
        <v>2812</v>
      </c>
      <c r="E346" s="12" t="s">
        <v>720</v>
      </c>
      <c r="F346" s="35">
        <v>611</v>
      </c>
      <c r="G346" s="35">
        <v>610</v>
      </c>
      <c r="H346" s="35" t="s">
        <v>2353</v>
      </c>
      <c r="I346" s="35" t="s">
        <v>2648</v>
      </c>
      <c r="J346" s="183"/>
      <c r="K346" s="18"/>
      <c r="L346" s="22"/>
      <c r="M346" s="185">
        <v>-162474.87</v>
      </c>
      <c r="N346" s="174">
        <v>182</v>
      </c>
      <c r="O346" s="174"/>
      <c r="P346" s="7" t="s">
        <v>103</v>
      </c>
      <c r="Q346" s="7" t="s">
        <v>104</v>
      </c>
      <c r="R346" s="7" t="s">
        <v>8</v>
      </c>
      <c r="S346" s="7">
        <v>15930</v>
      </c>
      <c r="T346" t="str">
        <f>VLOOKUP(S346,'Acct Unit'!D:E,2,FALSE)</f>
        <v>Div of Cardiology -TB</v>
      </c>
      <c r="U346">
        <f>VLOOKUP(S346,'Acct Unit'!D:F,3,FALSE)</f>
        <v>10</v>
      </c>
      <c r="V346" s="7" t="s">
        <v>8</v>
      </c>
      <c r="W346" s="7" t="s">
        <v>14</v>
      </c>
      <c r="X346" s="7" t="s">
        <v>106</v>
      </c>
    </row>
    <row r="347" spans="1:24" s="2" customFormat="1" ht="18.95" customHeight="1" x14ac:dyDescent="0.25">
      <c r="A347" s="12">
        <v>186</v>
      </c>
      <c r="B347" s="38">
        <v>806186</v>
      </c>
      <c r="C347" s="16" t="s">
        <v>109</v>
      </c>
      <c r="D347" s="199">
        <v>2812</v>
      </c>
      <c r="E347" s="12" t="s">
        <v>652</v>
      </c>
      <c r="F347" s="35">
        <v>611</v>
      </c>
      <c r="G347" s="35">
        <v>610</v>
      </c>
      <c r="H347" s="35" t="s">
        <v>2337</v>
      </c>
      <c r="I347" s="35" t="s">
        <v>2648</v>
      </c>
      <c r="J347" s="183"/>
      <c r="K347" s="18"/>
      <c r="L347" s="22"/>
      <c r="M347" s="185">
        <v>-3087.66</v>
      </c>
      <c r="N347" s="174">
        <v>186</v>
      </c>
      <c r="O347" s="174"/>
      <c r="P347" s="7" t="s">
        <v>20</v>
      </c>
      <c r="Q347" s="7" t="s">
        <v>111</v>
      </c>
      <c r="R347" s="7" t="s">
        <v>23</v>
      </c>
      <c r="S347" s="7">
        <v>10101</v>
      </c>
      <c r="T347" t="str">
        <f>VLOOKUP(S347,'Acct Unit'!D:E,2,FALSE)</f>
        <v>Administration -TB</v>
      </c>
      <c r="U347">
        <f>VLOOKUP(S347,'Acct Unit'!D:F,3,FALSE)</f>
        <v>10</v>
      </c>
      <c r="V347" s="7" t="s">
        <v>23</v>
      </c>
      <c r="W347" s="7" t="s">
        <v>14</v>
      </c>
      <c r="X347" s="7" t="s">
        <v>110</v>
      </c>
    </row>
    <row r="348" spans="1:24" s="2" customFormat="1" ht="18.95" customHeight="1" x14ac:dyDescent="0.25">
      <c r="A348" s="12">
        <v>187</v>
      </c>
      <c r="B348" s="38">
        <v>806187</v>
      </c>
      <c r="C348" s="16" t="s">
        <v>112</v>
      </c>
      <c r="D348" s="199">
        <v>2812</v>
      </c>
      <c r="E348" s="12" t="s">
        <v>722</v>
      </c>
      <c r="F348" s="35">
        <v>611</v>
      </c>
      <c r="G348" s="35">
        <v>610</v>
      </c>
      <c r="H348" s="35" t="s">
        <v>2354</v>
      </c>
      <c r="I348" s="35" t="s">
        <v>2648</v>
      </c>
      <c r="J348" s="183"/>
      <c r="K348" s="18"/>
      <c r="L348" s="22"/>
      <c r="M348" s="185">
        <v>-12169.1</v>
      </c>
      <c r="N348" s="174">
        <v>187</v>
      </c>
      <c r="O348" s="174"/>
      <c r="P348" s="7" t="s">
        <v>91</v>
      </c>
      <c r="Q348" s="7" t="s">
        <v>92</v>
      </c>
      <c r="R348" s="7"/>
      <c r="S348" s="7">
        <v>15938</v>
      </c>
      <c r="T348" t="str">
        <f>VLOOKUP(S348,'Acct Unit'!D:E,2,FALSE)</f>
        <v>Div of Emergency Medicine -TB</v>
      </c>
      <c r="U348">
        <f>VLOOKUP(S348,'Acct Unit'!D:F,3,FALSE)</f>
        <v>10</v>
      </c>
      <c r="V348" s="7"/>
      <c r="W348" s="7" t="s">
        <v>14</v>
      </c>
      <c r="X348" s="7" t="s">
        <v>113</v>
      </c>
    </row>
    <row r="349" spans="1:24" s="2" customFormat="1" ht="18.95" customHeight="1" x14ac:dyDescent="0.25">
      <c r="A349" s="12">
        <v>188</v>
      </c>
      <c r="B349" s="38">
        <v>806188</v>
      </c>
      <c r="C349" s="16" t="s">
        <v>114</v>
      </c>
      <c r="D349" s="199">
        <v>2812</v>
      </c>
      <c r="E349" s="12" t="s">
        <v>723</v>
      </c>
      <c r="F349" s="35">
        <v>611</v>
      </c>
      <c r="G349" s="35">
        <v>610</v>
      </c>
      <c r="H349" s="35" t="s">
        <v>2361</v>
      </c>
      <c r="I349" s="35" t="s">
        <v>2648</v>
      </c>
      <c r="J349" s="183"/>
      <c r="K349" s="18"/>
      <c r="L349" s="22"/>
      <c r="M349" s="185">
        <v>-79585.94</v>
      </c>
      <c r="N349" s="174">
        <v>188</v>
      </c>
      <c r="O349" s="174"/>
      <c r="P349" s="7" t="s">
        <v>16</v>
      </c>
      <c r="Q349" s="7" t="s">
        <v>17</v>
      </c>
      <c r="R349" s="7" t="s">
        <v>8</v>
      </c>
      <c r="S349" s="7">
        <v>20206</v>
      </c>
      <c r="T349" t="str">
        <f>VLOOKUP(S349,'Acct Unit'!D:E,2,FALSE)</f>
        <v>Cancer Center - C1 -TB</v>
      </c>
      <c r="U349">
        <f>VLOOKUP(S349,'Acct Unit'!D:F,3,FALSE)</f>
        <v>10</v>
      </c>
      <c r="V349" s="7" t="s">
        <v>8</v>
      </c>
      <c r="W349" s="7" t="s">
        <v>14</v>
      </c>
      <c r="X349" s="7" t="s">
        <v>115</v>
      </c>
    </row>
    <row r="350" spans="1:24" s="2" customFormat="1" ht="18.95" customHeight="1" x14ac:dyDescent="0.25">
      <c r="A350" s="12">
        <v>192</v>
      </c>
      <c r="B350" s="38">
        <v>806192</v>
      </c>
      <c r="C350" s="16" t="s">
        <v>116</v>
      </c>
      <c r="D350" s="199">
        <v>2812</v>
      </c>
      <c r="E350" s="12" t="s">
        <v>724</v>
      </c>
      <c r="F350" s="35">
        <v>611</v>
      </c>
      <c r="G350" s="35">
        <v>610</v>
      </c>
      <c r="H350" s="35" t="s">
        <v>2375</v>
      </c>
      <c r="I350" s="35" t="s">
        <v>2648</v>
      </c>
      <c r="J350" s="183"/>
      <c r="K350" s="18"/>
      <c r="L350" s="22"/>
      <c r="M350" s="185">
        <v>-8097.15</v>
      </c>
      <c r="N350" s="174">
        <v>192</v>
      </c>
      <c r="O350" s="174"/>
      <c r="P350" s="7" t="s">
        <v>95</v>
      </c>
      <c r="Q350" s="7" t="s">
        <v>96</v>
      </c>
      <c r="R350" s="7" t="s">
        <v>23</v>
      </c>
      <c r="S350" s="7">
        <v>22312</v>
      </c>
      <c r="T350" t="str">
        <f>VLOOKUP(S350,'Acct Unit'!D:E,2,FALSE)</f>
        <v>Psychiatry Administration -TB</v>
      </c>
      <c r="U350">
        <f>VLOOKUP(S350,'Acct Unit'!D:F,3,FALSE)</f>
        <v>10</v>
      </c>
      <c r="V350" s="7" t="s">
        <v>23</v>
      </c>
      <c r="W350" s="7" t="s">
        <v>14</v>
      </c>
      <c r="X350" s="7" t="s">
        <v>117</v>
      </c>
    </row>
    <row r="351" spans="1:24" s="2" customFormat="1" ht="18.95" customHeight="1" x14ac:dyDescent="0.25">
      <c r="A351" s="12">
        <v>195</v>
      </c>
      <c r="B351" s="38">
        <v>806195</v>
      </c>
      <c r="C351" s="18"/>
      <c r="D351" s="199">
        <v>2812</v>
      </c>
      <c r="E351" s="12" t="s">
        <v>725</v>
      </c>
      <c r="F351" s="35">
        <v>611</v>
      </c>
      <c r="G351" s="35">
        <v>610</v>
      </c>
      <c r="H351" s="35" t="s">
        <v>2361</v>
      </c>
      <c r="I351" s="35" t="s">
        <v>2648</v>
      </c>
      <c r="J351" s="183"/>
      <c r="K351" s="18"/>
      <c r="L351" s="22"/>
      <c r="M351" s="185">
        <v>17047.150000000001</v>
      </c>
      <c r="N351" s="174">
        <v>195</v>
      </c>
      <c r="O351" s="174"/>
      <c r="P351" s="18" t="s">
        <v>876</v>
      </c>
      <c r="Q351" s="18"/>
      <c r="R351" s="18" t="s">
        <v>23</v>
      </c>
      <c r="S351" s="18">
        <v>20206</v>
      </c>
      <c r="T351" t="str">
        <f>VLOOKUP(S351,'Acct Unit'!D:E,2,FALSE)</f>
        <v>Cancer Center - C1 -TB</v>
      </c>
      <c r="U351">
        <f>VLOOKUP(S351,'Acct Unit'!D:F,3,FALSE)</f>
        <v>10</v>
      </c>
      <c r="V351" s="18" t="s">
        <v>23</v>
      </c>
      <c r="W351" s="18"/>
      <c r="X351" s="18"/>
    </row>
    <row r="352" spans="1:24" s="2" customFormat="1" ht="18.95" customHeight="1" x14ac:dyDescent="0.25">
      <c r="A352" s="12">
        <v>204</v>
      </c>
      <c r="B352" s="38">
        <v>806204</v>
      </c>
      <c r="C352" s="16" t="s">
        <v>129</v>
      </c>
      <c r="D352" s="199">
        <v>2812</v>
      </c>
      <c r="E352" s="12" t="s">
        <v>653</v>
      </c>
      <c r="F352" s="35">
        <v>611</v>
      </c>
      <c r="G352" s="35">
        <v>610</v>
      </c>
      <c r="H352" s="35" t="s">
        <v>2361</v>
      </c>
      <c r="I352" s="35" t="s">
        <v>2648</v>
      </c>
      <c r="J352" s="183"/>
      <c r="K352" s="188"/>
      <c r="L352" s="190"/>
      <c r="M352" s="185">
        <v>-11075.03</v>
      </c>
      <c r="N352" s="174">
        <v>204</v>
      </c>
      <c r="O352" s="174"/>
      <c r="P352" s="7" t="s">
        <v>16</v>
      </c>
      <c r="Q352" s="7" t="s">
        <v>17</v>
      </c>
      <c r="R352" s="7" t="s">
        <v>8</v>
      </c>
      <c r="S352" s="7">
        <v>20206</v>
      </c>
      <c r="T352" t="str">
        <f>VLOOKUP(S352,'Acct Unit'!D:E,2,FALSE)</f>
        <v>Cancer Center - C1 -TB</v>
      </c>
      <c r="U352">
        <f>VLOOKUP(S352,'Acct Unit'!D:F,3,FALSE)</f>
        <v>10</v>
      </c>
      <c r="V352" s="7" t="s">
        <v>8</v>
      </c>
      <c r="W352" s="7" t="s">
        <v>14</v>
      </c>
      <c r="X352" s="7" t="s">
        <v>130</v>
      </c>
    </row>
    <row r="353" spans="1:25" s="2" customFormat="1" ht="18.95" customHeight="1" x14ac:dyDescent="0.25">
      <c r="A353" s="12">
        <v>206</v>
      </c>
      <c r="B353" s="38">
        <v>806206</v>
      </c>
      <c r="C353" s="16" t="s">
        <v>131</v>
      </c>
      <c r="D353" s="199">
        <v>2812</v>
      </c>
      <c r="E353" s="12" t="s">
        <v>728</v>
      </c>
      <c r="F353" s="35">
        <v>611</v>
      </c>
      <c r="G353" s="35">
        <v>610</v>
      </c>
      <c r="H353" s="35" t="s">
        <v>2383</v>
      </c>
      <c r="I353" s="35" t="s">
        <v>2648</v>
      </c>
      <c r="J353" s="183"/>
      <c r="K353" s="188"/>
      <c r="L353" s="190"/>
      <c r="M353" s="185">
        <v>-42777.96</v>
      </c>
      <c r="N353" s="174">
        <v>206</v>
      </c>
      <c r="O353" s="174"/>
      <c r="P353" s="7" t="s">
        <v>78</v>
      </c>
      <c r="Q353" s="7" t="s">
        <v>79</v>
      </c>
      <c r="R353" s="7" t="s">
        <v>8</v>
      </c>
      <c r="S353" s="7">
        <v>24015</v>
      </c>
      <c r="T353" t="str">
        <f>VLOOKUP(S353,'Acct Unit'!D:E,2,FALSE)</f>
        <v>OB/GYN Outpatient Paley -TB</v>
      </c>
      <c r="U353">
        <f>VLOOKUP(S353,'Acct Unit'!D:F,3,FALSE)</f>
        <v>10</v>
      </c>
      <c r="V353" s="7" t="s">
        <v>8</v>
      </c>
      <c r="W353" s="7" t="s">
        <v>14</v>
      </c>
      <c r="X353" s="7" t="s">
        <v>132</v>
      </c>
    </row>
    <row r="354" spans="1:25" s="2" customFormat="1" ht="18.95" customHeight="1" x14ac:dyDescent="0.25">
      <c r="A354" s="12">
        <v>207</v>
      </c>
      <c r="B354" s="38">
        <v>806207</v>
      </c>
      <c r="C354" s="16" t="s">
        <v>133</v>
      </c>
      <c r="D354" s="199">
        <v>2812</v>
      </c>
      <c r="E354" s="12" t="s">
        <v>654</v>
      </c>
      <c r="F354" s="35">
        <v>611</v>
      </c>
      <c r="G354" s="35">
        <v>610</v>
      </c>
      <c r="H354" s="35" t="s">
        <v>2361</v>
      </c>
      <c r="I354" s="35" t="s">
        <v>2648</v>
      </c>
      <c r="J354" s="183"/>
      <c r="K354" s="188"/>
      <c r="L354" s="190"/>
      <c r="M354" s="185">
        <v>-3652.77</v>
      </c>
      <c r="N354" s="174">
        <v>207</v>
      </c>
      <c r="O354" s="174"/>
      <c r="P354" s="7" t="s">
        <v>135</v>
      </c>
      <c r="Q354" s="7" t="s">
        <v>17</v>
      </c>
      <c r="R354" s="7" t="s">
        <v>23</v>
      </c>
      <c r="S354" s="7">
        <v>20206</v>
      </c>
      <c r="T354" t="str">
        <f>VLOOKUP(S354,'Acct Unit'!D:E,2,FALSE)</f>
        <v>Cancer Center - C1 -TB</v>
      </c>
      <c r="U354">
        <f>VLOOKUP(S354,'Acct Unit'!D:F,3,FALSE)</f>
        <v>10</v>
      </c>
      <c r="V354" s="7" t="s">
        <v>23</v>
      </c>
      <c r="W354" s="7" t="s">
        <v>14</v>
      </c>
      <c r="X354" s="7" t="s">
        <v>134</v>
      </c>
    </row>
    <row r="355" spans="1:25" s="2" customFormat="1" ht="18.95" customHeight="1" x14ac:dyDescent="0.25">
      <c r="A355" s="12">
        <v>211</v>
      </c>
      <c r="B355" s="38">
        <v>806211</v>
      </c>
      <c r="C355" s="16" t="s">
        <v>140</v>
      </c>
      <c r="D355" s="199">
        <v>2812</v>
      </c>
      <c r="E355" s="12" t="s">
        <v>730</v>
      </c>
      <c r="F355" s="35">
        <v>611</v>
      </c>
      <c r="G355" s="35">
        <v>610</v>
      </c>
      <c r="H355" s="35" t="s">
        <v>2343</v>
      </c>
      <c r="I355" s="35" t="s">
        <v>2648</v>
      </c>
      <c r="J355" s="183"/>
      <c r="K355" s="188"/>
      <c r="L355" s="190"/>
      <c r="M355" s="185">
        <v>242716.87</v>
      </c>
      <c r="N355" s="174">
        <v>211</v>
      </c>
      <c r="O355" s="174"/>
      <c r="P355" s="7" t="s">
        <v>142</v>
      </c>
      <c r="Q355" s="7" t="s">
        <v>143</v>
      </c>
      <c r="R355" s="7" t="s">
        <v>23</v>
      </c>
      <c r="S355" s="7">
        <v>10458</v>
      </c>
      <c r="T355" t="str">
        <f>VLOOKUP(S355,'Acct Unit'!D:E,2,FALSE)</f>
        <v>Legal -PA</v>
      </c>
      <c r="U355">
        <f>VLOOKUP(S355,'Acct Unit'!D:F,3,FALSE)</f>
        <v>80</v>
      </c>
      <c r="V355" s="7" t="s">
        <v>23</v>
      </c>
      <c r="W355" s="7" t="s">
        <v>14</v>
      </c>
      <c r="X355" s="7" t="s">
        <v>141</v>
      </c>
    </row>
    <row r="356" spans="1:25" s="2" customFormat="1" ht="18.95" customHeight="1" x14ac:dyDescent="0.25">
      <c r="A356" s="12">
        <v>221</v>
      </c>
      <c r="B356" s="38">
        <v>806221</v>
      </c>
      <c r="C356" s="16" t="s">
        <v>144</v>
      </c>
      <c r="D356" s="199">
        <v>2812</v>
      </c>
      <c r="E356" s="12" t="s">
        <v>731</v>
      </c>
      <c r="F356" s="35">
        <v>611</v>
      </c>
      <c r="G356" s="35">
        <v>610</v>
      </c>
      <c r="H356" s="35" t="s">
        <v>2364</v>
      </c>
      <c r="I356" s="35" t="s">
        <v>2648</v>
      </c>
      <c r="J356" s="183"/>
      <c r="K356" s="188"/>
      <c r="L356" s="190"/>
      <c r="M356" s="185">
        <v>-66870.77</v>
      </c>
      <c r="N356" s="174">
        <v>221</v>
      </c>
      <c r="O356" s="174"/>
      <c r="P356" s="7" t="s">
        <v>146</v>
      </c>
      <c r="Q356" s="7" t="s">
        <v>147</v>
      </c>
      <c r="R356" s="7" t="s">
        <v>23</v>
      </c>
      <c r="S356" s="7">
        <v>20700</v>
      </c>
      <c r="T356" t="str">
        <f>VLOOKUP(S356,'Acct Unit'!D:E,2,FALSE)</f>
        <v>Outpatient - Dental -TB</v>
      </c>
      <c r="U356">
        <f>VLOOKUP(S356,'Acct Unit'!D:F,3,FALSE)</f>
        <v>10</v>
      </c>
      <c r="V356" s="7" t="s">
        <v>23</v>
      </c>
      <c r="W356" s="7" t="s">
        <v>14</v>
      </c>
      <c r="X356" s="7" t="s">
        <v>145</v>
      </c>
    </row>
    <row r="357" spans="1:25" s="2" customFormat="1" ht="18.95" customHeight="1" x14ac:dyDescent="0.25">
      <c r="A357" s="13">
        <v>223</v>
      </c>
      <c r="B357" s="39">
        <v>806223</v>
      </c>
      <c r="C357" s="16" t="s">
        <v>148</v>
      </c>
      <c r="D357" s="199">
        <v>2812</v>
      </c>
      <c r="E357" s="13" t="s">
        <v>655</v>
      </c>
      <c r="F357" s="35">
        <v>611</v>
      </c>
      <c r="G357" s="35">
        <v>610</v>
      </c>
      <c r="H357" s="35" t="s">
        <v>2378</v>
      </c>
      <c r="I357" s="35" t="s">
        <v>2648</v>
      </c>
      <c r="J357" s="183"/>
      <c r="K357" s="188"/>
      <c r="L357" s="190"/>
      <c r="M357" s="185">
        <v>710.04</v>
      </c>
      <c r="N357" s="174">
        <v>223</v>
      </c>
      <c r="O357" s="174"/>
      <c r="P357" s="7" t="s">
        <v>25</v>
      </c>
      <c r="Q357" s="7" t="s">
        <v>26</v>
      </c>
      <c r="R357" s="7" t="s">
        <v>8</v>
      </c>
      <c r="S357" s="7">
        <v>23501</v>
      </c>
      <c r="T357" t="str">
        <f>VLOOKUP(S357,'Acct Unit'!D:E,2,FALSE)</f>
        <v>Dept of Surgery -TB</v>
      </c>
      <c r="U357">
        <f>VLOOKUP(S357,'Acct Unit'!D:F,3,FALSE)</f>
        <v>10</v>
      </c>
      <c r="V357" s="7" t="s">
        <v>8</v>
      </c>
      <c r="W357" s="7" t="s">
        <v>14</v>
      </c>
      <c r="X357" s="7" t="s">
        <v>149</v>
      </c>
    </row>
    <row r="358" spans="1:25" s="2" customFormat="1" ht="18.95" customHeight="1" x14ac:dyDescent="0.25">
      <c r="A358" s="13">
        <v>226</v>
      </c>
      <c r="B358" s="39">
        <v>806226</v>
      </c>
      <c r="C358" s="18"/>
      <c r="D358" s="199">
        <v>2812</v>
      </c>
      <c r="E358" s="13" t="s">
        <v>732</v>
      </c>
      <c r="F358" s="35">
        <v>611</v>
      </c>
      <c r="G358" s="35">
        <v>610</v>
      </c>
      <c r="H358" s="35" t="s">
        <v>2381</v>
      </c>
      <c r="I358" s="35" t="s">
        <v>2648</v>
      </c>
      <c r="J358" s="183"/>
      <c r="K358" s="188"/>
      <c r="L358" s="190"/>
      <c r="M358" s="185">
        <v>-128400.61</v>
      </c>
      <c r="N358" s="174">
        <v>226</v>
      </c>
      <c r="O358" s="174"/>
      <c r="P358" s="18" t="s">
        <v>877</v>
      </c>
      <c r="Q358" s="18"/>
      <c r="R358" s="18"/>
      <c r="S358" s="18">
        <v>24000</v>
      </c>
      <c r="T358" t="str">
        <f>VLOOKUP(S358,'Acct Unit'!D:E,2,FALSE)</f>
        <v>Women &amp; Children Administ -TB</v>
      </c>
      <c r="U358">
        <f>VLOOKUP(S358,'Acct Unit'!D:F,3,FALSE)</f>
        <v>10</v>
      </c>
      <c r="V358" s="18"/>
      <c r="W358" s="18"/>
      <c r="X358" s="18"/>
    </row>
    <row r="359" spans="1:25" s="2" customFormat="1" ht="18.95" customHeight="1" x14ac:dyDescent="0.25">
      <c r="A359" s="12">
        <v>229</v>
      </c>
      <c r="B359" s="38">
        <v>806229</v>
      </c>
      <c r="C359" s="16" t="s">
        <v>150</v>
      </c>
      <c r="D359" s="199">
        <v>2812</v>
      </c>
      <c r="E359" s="12" t="s">
        <v>656</v>
      </c>
      <c r="F359" s="35">
        <v>611</v>
      </c>
      <c r="G359" s="35">
        <v>610</v>
      </c>
      <c r="H359" s="35" t="s">
        <v>2350</v>
      </c>
      <c r="I359" s="35" t="s">
        <v>2648</v>
      </c>
      <c r="J359" s="183"/>
      <c r="K359" s="188"/>
      <c r="L359" s="190"/>
      <c r="M359" s="185">
        <v>-11111.61</v>
      </c>
      <c r="N359" s="174">
        <v>229</v>
      </c>
      <c r="O359" s="174"/>
      <c r="P359" s="7" t="s">
        <v>48</v>
      </c>
      <c r="Q359" s="7" t="s">
        <v>49</v>
      </c>
      <c r="R359" s="7" t="s">
        <v>8</v>
      </c>
      <c r="S359" s="7">
        <v>15900</v>
      </c>
      <c r="T359" t="str">
        <f>VLOOKUP(S359,'Acct Unit'!D:E,2,FALSE)</f>
        <v>Admin Educ Center -TB</v>
      </c>
      <c r="U359">
        <f>VLOOKUP(S359,'Acct Unit'!D:F,3,FALSE)</f>
        <v>10</v>
      </c>
      <c r="V359" s="7" t="s">
        <v>8</v>
      </c>
      <c r="W359" s="7" t="s">
        <v>14</v>
      </c>
      <c r="X359" s="7" t="s">
        <v>151</v>
      </c>
    </row>
    <row r="360" spans="1:25" s="2" customFormat="1" ht="18.95" customHeight="1" x14ac:dyDescent="0.25">
      <c r="A360" s="13">
        <v>233</v>
      </c>
      <c r="B360" s="38">
        <v>806233</v>
      </c>
      <c r="C360" s="16" t="s">
        <v>156</v>
      </c>
      <c r="D360" s="199">
        <v>2812</v>
      </c>
      <c r="E360" s="13" t="s">
        <v>735</v>
      </c>
      <c r="F360" s="35">
        <v>611</v>
      </c>
      <c r="G360" s="35">
        <v>610</v>
      </c>
      <c r="H360" s="35" t="s">
        <v>2371</v>
      </c>
      <c r="I360" s="35" t="s">
        <v>2648</v>
      </c>
      <c r="J360" s="183"/>
      <c r="K360" s="188"/>
      <c r="L360" s="190"/>
      <c r="M360" s="185">
        <v>-3765.19</v>
      </c>
      <c r="N360" s="174">
        <v>233</v>
      </c>
      <c r="O360" s="174"/>
      <c r="P360" s="7" t="s">
        <v>11</v>
      </c>
      <c r="Q360" s="7" t="s">
        <v>12</v>
      </c>
      <c r="R360" s="7" t="s">
        <v>23</v>
      </c>
      <c r="S360" s="7">
        <v>21714</v>
      </c>
      <c r="T360" t="str">
        <f>VLOOKUP(S360,'Acct Unit'!D:E,2,FALSE)</f>
        <v>Medicine Administration -TB</v>
      </c>
      <c r="U360">
        <f>VLOOKUP(S360,'Acct Unit'!D:F,3,FALSE)</f>
        <v>10</v>
      </c>
      <c r="V360" s="7" t="s">
        <v>23</v>
      </c>
      <c r="W360" s="7" t="s">
        <v>14</v>
      </c>
      <c r="X360" s="7" t="s">
        <v>157</v>
      </c>
    </row>
    <row r="361" spans="1:25" s="2" customFormat="1" ht="18.95" customHeight="1" x14ac:dyDescent="0.25">
      <c r="A361" s="13">
        <v>235</v>
      </c>
      <c r="B361" s="39">
        <v>806235</v>
      </c>
      <c r="C361" s="16" t="s">
        <v>158</v>
      </c>
      <c r="D361" s="199">
        <v>2812</v>
      </c>
      <c r="E361" s="13" t="s">
        <v>657</v>
      </c>
      <c r="F361" s="35">
        <v>611</v>
      </c>
      <c r="G361" s="35">
        <v>610</v>
      </c>
      <c r="H361" s="35" t="s">
        <v>2348</v>
      </c>
      <c r="I361" s="35" t="s">
        <v>2648</v>
      </c>
      <c r="J361" s="183"/>
      <c r="K361" s="188"/>
      <c r="L361" s="190"/>
      <c r="M361" s="185">
        <v>-16315.49</v>
      </c>
      <c r="N361" s="174">
        <v>235</v>
      </c>
      <c r="O361" s="174"/>
      <c r="P361" s="7" t="s">
        <v>160</v>
      </c>
      <c r="Q361" s="7" t="s">
        <v>161</v>
      </c>
      <c r="R361" s="7" t="s">
        <v>8</v>
      </c>
      <c r="S361" s="7">
        <v>15410</v>
      </c>
      <c r="T361" t="str">
        <f>VLOOKUP(S361,'Acct Unit'!D:E,2,FALSE)</f>
        <v>Volunteers -TB</v>
      </c>
      <c r="U361">
        <f>VLOOKUP(S361,'Acct Unit'!D:F,3,FALSE)</f>
        <v>10</v>
      </c>
      <c r="V361" s="7" t="s">
        <v>8</v>
      </c>
      <c r="W361" s="7" t="s">
        <v>14</v>
      </c>
      <c r="X361" s="7" t="s">
        <v>159</v>
      </c>
    </row>
    <row r="362" spans="1:25" s="2" customFormat="1" ht="18.95" customHeight="1" x14ac:dyDescent="0.25">
      <c r="A362" s="12">
        <v>251</v>
      </c>
      <c r="B362" s="38">
        <v>806251</v>
      </c>
      <c r="C362" s="16" t="s">
        <v>166</v>
      </c>
      <c r="D362" s="199">
        <v>2812</v>
      </c>
      <c r="E362" s="12" t="s">
        <v>736</v>
      </c>
      <c r="F362" s="35">
        <v>611</v>
      </c>
      <c r="G362" s="35">
        <v>610</v>
      </c>
      <c r="H362" s="35" t="s">
        <v>2336</v>
      </c>
      <c r="I362" s="35" t="s">
        <v>2648</v>
      </c>
      <c r="J362" s="183"/>
      <c r="K362" s="188"/>
      <c r="L362" s="190"/>
      <c r="M362" s="185">
        <v>-70769.81</v>
      </c>
      <c r="N362" s="174">
        <v>251</v>
      </c>
      <c r="O362" s="174"/>
      <c r="P362" s="7" t="s">
        <v>168</v>
      </c>
      <c r="Q362" s="7" t="s">
        <v>165</v>
      </c>
      <c r="R362" s="7" t="s">
        <v>8</v>
      </c>
      <c r="S362" s="7">
        <v>10452</v>
      </c>
      <c r="T362" t="str">
        <f>VLOOKUP(S362,'Acct Unit'!D:E,2,FALSE)</f>
        <v>Development Office -PA</v>
      </c>
      <c r="U362">
        <f>VLOOKUP(S362,'Acct Unit'!D:F,3,FALSE)</f>
        <v>80</v>
      </c>
      <c r="V362" s="7" t="s">
        <v>8</v>
      </c>
      <c r="W362" s="7" t="s">
        <v>14</v>
      </c>
      <c r="X362" s="7" t="s">
        <v>167</v>
      </c>
    </row>
    <row r="363" spans="1:25" s="3" customFormat="1" ht="18.95" customHeight="1" x14ac:dyDescent="0.25">
      <c r="A363" s="12">
        <v>253</v>
      </c>
      <c r="B363" s="38">
        <v>806253</v>
      </c>
      <c r="C363" s="16" t="s">
        <v>169</v>
      </c>
      <c r="D363" s="199">
        <v>2812</v>
      </c>
      <c r="E363" s="12" t="s">
        <v>737</v>
      </c>
      <c r="F363" s="35">
        <v>611</v>
      </c>
      <c r="G363" s="35">
        <v>610</v>
      </c>
      <c r="H363" s="35" t="s">
        <v>2382</v>
      </c>
      <c r="I363" s="35" t="s">
        <v>2648</v>
      </c>
      <c r="J363" s="183"/>
      <c r="K363" s="188"/>
      <c r="L363" s="190"/>
      <c r="M363" s="185">
        <v>0</v>
      </c>
      <c r="N363" s="174">
        <v>253</v>
      </c>
      <c r="O363" s="174"/>
      <c r="P363" s="7" t="s">
        <v>127</v>
      </c>
      <c r="Q363" s="7" t="s">
        <v>128</v>
      </c>
      <c r="R363" s="7" t="s">
        <v>23</v>
      </c>
      <c r="S363" s="7">
        <v>24001</v>
      </c>
      <c r="T363" t="str">
        <f>VLOOKUP(S363,'Acct Unit'!D:E,2,FALSE)</f>
        <v>Pediatric Administration -TB</v>
      </c>
      <c r="U363">
        <f>VLOOKUP(S363,'Acct Unit'!D:F,3,FALSE)</f>
        <v>10</v>
      </c>
      <c r="V363" s="7" t="s">
        <v>23</v>
      </c>
      <c r="W363" s="7" t="s">
        <v>14</v>
      </c>
      <c r="X363" s="7" t="s">
        <v>170</v>
      </c>
      <c r="Y363" s="2"/>
    </row>
    <row r="364" spans="1:25" s="2" customFormat="1" ht="18.95" customHeight="1" x14ac:dyDescent="0.25">
      <c r="A364" s="12">
        <v>256</v>
      </c>
      <c r="B364" s="38">
        <v>806256</v>
      </c>
      <c r="C364" s="16" t="s">
        <v>173</v>
      </c>
      <c r="D364" s="199">
        <v>2812</v>
      </c>
      <c r="E364" s="12" t="s">
        <v>739</v>
      </c>
      <c r="F364" s="35">
        <v>611</v>
      </c>
      <c r="G364" s="35">
        <v>610</v>
      </c>
      <c r="H364" s="35" t="s">
        <v>2354</v>
      </c>
      <c r="I364" s="35" t="s">
        <v>2648</v>
      </c>
      <c r="J364" s="183"/>
      <c r="K364" s="188"/>
      <c r="L364" s="190"/>
      <c r="M364" s="185">
        <v>-85079.62</v>
      </c>
      <c r="N364" s="174">
        <v>256</v>
      </c>
      <c r="O364" s="174"/>
      <c r="P364" s="7" t="s">
        <v>91</v>
      </c>
      <c r="Q364" s="7" t="s">
        <v>92</v>
      </c>
      <c r="R364" s="7" t="s">
        <v>23</v>
      </c>
      <c r="S364" s="7">
        <v>15938</v>
      </c>
      <c r="T364" t="str">
        <f>VLOOKUP(S364,'Acct Unit'!D:E,2,FALSE)</f>
        <v>Div of Emergency Medicine -TB</v>
      </c>
      <c r="U364">
        <f>VLOOKUP(S364,'Acct Unit'!D:F,3,FALSE)</f>
        <v>10</v>
      </c>
      <c r="V364" s="7" t="s">
        <v>23</v>
      </c>
      <c r="W364" s="7" t="s">
        <v>14</v>
      </c>
      <c r="X364" s="7" t="s">
        <v>174</v>
      </c>
    </row>
    <row r="365" spans="1:25" s="2" customFormat="1" ht="18.95" customHeight="1" x14ac:dyDescent="0.25">
      <c r="A365" s="13">
        <v>257</v>
      </c>
      <c r="B365" s="39">
        <v>806257</v>
      </c>
      <c r="C365" s="18"/>
      <c r="D365" s="199">
        <v>2812</v>
      </c>
      <c r="E365" s="13" t="s">
        <v>659</v>
      </c>
      <c r="F365" s="35">
        <v>611</v>
      </c>
      <c r="G365" s="35">
        <v>610</v>
      </c>
      <c r="H365" s="35" t="s">
        <v>2376</v>
      </c>
      <c r="I365" s="35" t="s">
        <v>2648</v>
      </c>
      <c r="J365" s="183"/>
      <c r="K365" s="188"/>
      <c r="L365" s="190"/>
      <c r="M365" s="185">
        <v>-64893.57</v>
      </c>
      <c r="N365" s="174">
        <v>257</v>
      </c>
      <c r="O365" s="174"/>
      <c r="P365" s="18" t="s">
        <v>56</v>
      </c>
      <c r="Q365" s="18"/>
      <c r="R365" s="18"/>
      <c r="S365" s="7">
        <v>22500</v>
      </c>
      <c r="T365" t="str">
        <f>VLOOKUP(S365,'Acct Unit'!D:E,2,FALSE)</f>
        <v>Pharmacy -TB</v>
      </c>
      <c r="U365">
        <f>VLOOKUP(S365,'Acct Unit'!D:F,3,FALSE)</f>
        <v>10</v>
      </c>
      <c r="V365" s="18"/>
      <c r="W365" s="18"/>
      <c r="X365" s="18"/>
    </row>
    <row r="366" spans="1:25" s="2" customFormat="1" ht="18.95" customHeight="1" x14ac:dyDescent="0.25">
      <c r="A366" s="12">
        <v>263</v>
      </c>
      <c r="B366" s="38">
        <v>806263</v>
      </c>
      <c r="C366" s="16" t="s">
        <v>175</v>
      </c>
      <c r="D366" s="199">
        <v>2812</v>
      </c>
      <c r="E366" s="12" t="s">
        <v>660</v>
      </c>
      <c r="F366" s="35">
        <v>611</v>
      </c>
      <c r="G366" s="35">
        <v>610</v>
      </c>
      <c r="H366" s="35" t="s">
        <v>2351</v>
      </c>
      <c r="I366" s="35" t="s">
        <v>2648</v>
      </c>
      <c r="J366" s="183"/>
      <c r="K366" s="188"/>
      <c r="L366" s="190"/>
      <c r="M366" s="185">
        <v>-22671.83</v>
      </c>
      <c r="N366" s="174">
        <v>263</v>
      </c>
      <c r="O366" s="174"/>
      <c r="P366" s="7" t="s">
        <v>60</v>
      </c>
      <c r="Q366" s="7" t="s">
        <v>61</v>
      </c>
      <c r="R366" s="7" t="s">
        <v>23</v>
      </c>
      <c r="S366" s="7">
        <v>15919</v>
      </c>
      <c r="T366" t="str">
        <f>VLOOKUP(S366,'Acct Unit'!D:E,2,FALSE)</f>
        <v>Transplant Nephrology -TB</v>
      </c>
      <c r="U366">
        <f>VLOOKUP(S366,'Acct Unit'!D:F,3,FALSE)</f>
        <v>10</v>
      </c>
      <c r="V366" s="7" t="s">
        <v>23</v>
      </c>
      <c r="W366" s="7" t="s">
        <v>14</v>
      </c>
      <c r="X366" s="7" t="s">
        <v>176</v>
      </c>
    </row>
    <row r="367" spans="1:25" s="2" customFormat="1" ht="18.95" customHeight="1" x14ac:dyDescent="0.25">
      <c r="A367" s="12">
        <v>264</v>
      </c>
      <c r="B367" s="38">
        <v>806264</v>
      </c>
      <c r="C367" s="16" t="s">
        <v>177</v>
      </c>
      <c r="D367" s="199">
        <v>2812</v>
      </c>
      <c r="E367" s="12" t="s">
        <v>740</v>
      </c>
      <c r="F367" s="35">
        <v>611</v>
      </c>
      <c r="G367" s="35">
        <v>610</v>
      </c>
      <c r="H367" s="35" t="s">
        <v>2364</v>
      </c>
      <c r="I367" s="35" t="s">
        <v>2648</v>
      </c>
      <c r="J367" s="183"/>
      <c r="K367" s="188"/>
      <c r="L367" s="190"/>
      <c r="M367" s="185">
        <v>-145831.01999999999</v>
      </c>
      <c r="N367" s="174">
        <v>264</v>
      </c>
      <c r="O367" s="174"/>
      <c r="P367" s="7" t="s">
        <v>146</v>
      </c>
      <c r="Q367" s="7" t="s">
        <v>147</v>
      </c>
      <c r="R367" s="7" t="s">
        <v>23</v>
      </c>
      <c r="S367" s="7">
        <v>20700</v>
      </c>
      <c r="T367" t="str">
        <f>VLOOKUP(S367,'Acct Unit'!D:E,2,FALSE)</f>
        <v>Outpatient - Dental -TB</v>
      </c>
      <c r="U367">
        <f>VLOOKUP(S367,'Acct Unit'!D:F,3,FALSE)</f>
        <v>10</v>
      </c>
      <c r="V367" s="7" t="s">
        <v>23</v>
      </c>
      <c r="W367" s="7" t="s">
        <v>14</v>
      </c>
      <c r="X367" s="7" t="s">
        <v>178</v>
      </c>
    </row>
    <row r="368" spans="1:25" s="2" customFormat="1" ht="18.95" customHeight="1" x14ac:dyDescent="0.25">
      <c r="A368" s="12">
        <v>280</v>
      </c>
      <c r="B368" s="38">
        <v>806280</v>
      </c>
      <c r="C368" s="16" t="s">
        <v>187</v>
      </c>
      <c r="D368" s="199">
        <v>2812</v>
      </c>
      <c r="E368" s="12" t="s">
        <v>743</v>
      </c>
      <c r="F368" s="35">
        <v>611</v>
      </c>
      <c r="G368" s="35">
        <v>610</v>
      </c>
      <c r="H368" s="35" t="s">
        <v>2364</v>
      </c>
      <c r="I368" s="35" t="s">
        <v>2648</v>
      </c>
      <c r="J368" s="183"/>
      <c r="K368" s="188"/>
      <c r="L368" s="190"/>
      <c r="M368" s="185">
        <v>-369290.23</v>
      </c>
      <c r="N368" s="174">
        <v>280</v>
      </c>
      <c r="O368" s="174"/>
      <c r="P368" s="7" t="s">
        <v>146</v>
      </c>
      <c r="Q368" s="7" t="s">
        <v>147</v>
      </c>
      <c r="R368" s="7" t="s">
        <v>23</v>
      </c>
      <c r="S368" s="7">
        <v>20700</v>
      </c>
      <c r="T368" t="str">
        <f>VLOOKUP(S368,'Acct Unit'!D:E,2,FALSE)</f>
        <v>Outpatient - Dental -TB</v>
      </c>
      <c r="U368">
        <f>VLOOKUP(S368,'Acct Unit'!D:F,3,FALSE)</f>
        <v>10</v>
      </c>
      <c r="V368" s="7" t="s">
        <v>23</v>
      </c>
      <c r="W368" s="7" t="s">
        <v>14</v>
      </c>
      <c r="X368" s="7" t="s">
        <v>188</v>
      </c>
    </row>
    <row r="369" spans="1:25" s="2" customFormat="1" ht="18.95" customHeight="1" x14ac:dyDescent="0.25">
      <c r="A369" s="12">
        <v>283</v>
      </c>
      <c r="B369" s="38">
        <v>806283</v>
      </c>
      <c r="C369" s="16" t="s">
        <v>189</v>
      </c>
      <c r="D369" s="199">
        <v>2812</v>
      </c>
      <c r="E369" s="12" t="s">
        <v>744</v>
      </c>
      <c r="F369" s="35">
        <v>611</v>
      </c>
      <c r="G369" s="35">
        <v>610</v>
      </c>
      <c r="H369" s="35" t="s">
        <v>2364</v>
      </c>
      <c r="I369" s="35" t="s">
        <v>2648</v>
      </c>
      <c r="J369" s="183"/>
      <c r="K369" s="188"/>
      <c r="L369" s="190"/>
      <c r="M369" s="185">
        <v>-453928.38</v>
      </c>
      <c r="N369" s="174">
        <v>283</v>
      </c>
      <c r="O369" s="174"/>
      <c r="P369" s="7" t="s">
        <v>146</v>
      </c>
      <c r="Q369" s="7" t="s">
        <v>147</v>
      </c>
      <c r="R369" s="7" t="s">
        <v>23</v>
      </c>
      <c r="S369" s="7">
        <v>20700</v>
      </c>
      <c r="T369" t="str">
        <f>VLOOKUP(S369,'Acct Unit'!D:E,2,FALSE)</f>
        <v>Outpatient - Dental -TB</v>
      </c>
      <c r="U369">
        <f>VLOOKUP(S369,'Acct Unit'!D:F,3,FALSE)</f>
        <v>10</v>
      </c>
      <c r="V369" s="7" t="s">
        <v>23</v>
      </c>
      <c r="W369" s="7" t="s">
        <v>14</v>
      </c>
      <c r="X369" s="7" t="s">
        <v>190</v>
      </c>
    </row>
    <row r="370" spans="1:25" s="2" customFormat="1" ht="18.95" customHeight="1" x14ac:dyDescent="0.25">
      <c r="A370" s="12">
        <v>284</v>
      </c>
      <c r="B370" s="38">
        <v>806284</v>
      </c>
      <c r="C370" s="16" t="s">
        <v>191</v>
      </c>
      <c r="D370" s="199">
        <v>2812</v>
      </c>
      <c r="E370" s="12" t="s">
        <v>745</v>
      </c>
      <c r="F370" s="35">
        <v>611</v>
      </c>
      <c r="G370" s="35">
        <v>610</v>
      </c>
      <c r="H370" s="35" t="s">
        <v>2337</v>
      </c>
      <c r="I370" s="35" t="s">
        <v>2648</v>
      </c>
      <c r="J370" s="183"/>
      <c r="K370" s="188"/>
      <c r="L370" s="190"/>
      <c r="M370" s="185">
        <v>-128632.13</v>
      </c>
      <c r="N370" s="174">
        <v>284</v>
      </c>
      <c r="O370" s="174"/>
      <c r="P370" s="7" t="s">
        <v>20</v>
      </c>
      <c r="Q370" s="7" t="s">
        <v>111</v>
      </c>
      <c r="R370" s="7" t="s">
        <v>23</v>
      </c>
      <c r="S370" s="7">
        <v>10101</v>
      </c>
      <c r="T370" t="str">
        <f>VLOOKUP(S370,'Acct Unit'!D:E,2,FALSE)</f>
        <v>Administration -TB</v>
      </c>
      <c r="U370">
        <f>VLOOKUP(S370,'Acct Unit'!D:F,3,FALSE)</f>
        <v>10</v>
      </c>
      <c r="V370" s="7" t="s">
        <v>23</v>
      </c>
      <c r="W370" s="7" t="s">
        <v>14</v>
      </c>
      <c r="X370" s="7" t="s">
        <v>192</v>
      </c>
    </row>
    <row r="371" spans="1:25" s="2" customFormat="1" ht="18.95" customHeight="1" x14ac:dyDescent="0.25">
      <c r="A371" s="12">
        <v>291</v>
      </c>
      <c r="B371" s="38">
        <v>806291</v>
      </c>
      <c r="C371" s="16" t="s">
        <v>196</v>
      </c>
      <c r="D371" s="199">
        <v>2812</v>
      </c>
      <c r="E371" s="12" t="s">
        <v>663</v>
      </c>
      <c r="F371" s="35">
        <v>611</v>
      </c>
      <c r="G371" s="35">
        <v>610</v>
      </c>
      <c r="H371" s="35" t="s">
        <v>2336</v>
      </c>
      <c r="I371" s="35" t="s">
        <v>2648</v>
      </c>
      <c r="J371" s="183"/>
      <c r="K371" s="188"/>
      <c r="L371" s="190"/>
      <c r="M371" s="185">
        <v>-1270406.77</v>
      </c>
      <c r="N371" s="174">
        <v>291</v>
      </c>
      <c r="O371" s="174"/>
      <c r="P371" s="7" t="s">
        <v>164</v>
      </c>
      <c r="Q371" s="7" t="s">
        <v>165</v>
      </c>
      <c r="R371" s="7" t="s">
        <v>8</v>
      </c>
      <c r="S371" s="7">
        <v>10452</v>
      </c>
      <c r="T371" t="str">
        <f>VLOOKUP(S371,'Acct Unit'!D:E,2,FALSE)</f>
        <v>Development Office -PA</v>
      </c>
      <c r="U371">
        <f>VLOOKUP(S371,'Acct Unit'!D:F,3,FALSE)</f>
        <v>80</v>
      </c>
      <c r="V371" s="7" t="s">
        <v>8</v>
      </c>
      <c r="W371" s="7" t="s">
        <v>14</v>
      </c>
      <c r="X371" s="7" t="s">
        <v>197</v>
      </c>
    </row>
    <row r="372" spans="1:25" s="2" customFormat="1" ht="18.95" customHeight="1" x14ac:dyDescent="0.25">
      <c r="A372" s="12">
        <v>293</v>
      </c>
      <c r="B372" s="38">
        <v>806293</v>
      </c>
      <c r="C372" s="16" t="s">
        <v>198</v>
      </c>
      <c r="D372" s="199">
        <v>2812</v>
      </c>
      <c r="E372" s="12" t="s">
        <v>199</v>
      </c>
      <c r="F372" s="35">
        <v>611</v>
      </c>
      <c r="G372" s="35">
        <v>610</v>
      </c>
      <c r="H372" s="35" t="s">
        <v>2336</v>
      </c>
      <c r="I372" s="35" t="s">
        <v>2648</v>
      </c>
      <c r="J372" s="183"/>
      <c r="K372" s="188"/>
      <c r="L372" s="190"/>
      <c r="M372" s="185">
        <v>-42752.34</v>
      </c>
      <c r="N372" s="174">
        <v>293</v>
      </c>
      <c r="O372" s="174"/>
      <c r="P372" s="7" t="s">
        <v>164</v>
      </c>
      <c r="Q372" s="7" t="s">
        <v>165</v>
      </c>
      <c r="R372" s="7" t="s">
        <v>8</v>
      </c>
      <c r="S372" s="7">
        <v>10452</v>
      </c>
      <c r="T372" t="str">
        <f>VLOOKUP(S372,'Acct Unit'!D:E,2,FALSE)</f>
        <v>Development Office -PA</v>
      </c>
      <c r="U372">
        <f>VLOOKUP(S372,'Acct Unit'!D:F,3,FALSE)</f>
        <v>80</v>
      </c>
      <c r="V372" s="7" t="s">
        <v>8</v>
      </c>
      <c r="W372" s="7" t="s">
        <v>14</v>
      </c>
      <c r="X372" s="7" t="s">
        <v>200</v>
      </c>
    </row>
    <row r="373" spans="1:25" s="2" customFormat="1" ht="18.95" customHeight="1" x14ac:dyDescent="0.25">
      <c r="A373" s="12">
        <v>307</v>
      </c>
      <c r="B373" s="38">
        <v>806307</v>
      </c>
      <c r="C373" s="16" t="s">
        <v>201</v>
      </c>
      <c r="D373" s="199">
        <v>2812</v>
      </c>
      <c r="E373" s="12" t="s">
        <v>746</v>
      </c>
      <c r="F373" s="35">
        <v>611</v>
      </c>
      <c r="G373" s="35">
        <v>610</v>
      </c>
      <c r="H373" s="35" t="s">
        <v>2367</v>
      </c>
      <c r="I373" s="35" t="s">
        <v>2648</v>
      </c>
      <c r="J373" s="183"/>
      <c r="K373" s="188"/>
      <c r="L373" s="190"/>
      <c r="M373" s="185">
        <v>-14722.51</v>
      </c>
      <c r="N373" s="174">
        <v>307</v>
      </c>
      <c r="O373" s="174"/>
      <c r="P373" s="7" t="s">
        <v>203</v>
      </c>
      <c r="Q373" s="7" t="s">
        <v>204</v>
      </c>
      <c r="R373" s="7" t="s">
        <v>8</v>
      </c>
      <c r="S373" s="7">
        <v>21400</v>
      </c>
      <c r="T373" t="str">
        <f>VLOOKUP(S373,'Acct Unit'!D:E,2,FALSE)</f>
        <v>Lab - Pathology -TB</v>
      </c>
      <c r="U373">
        <f>VLOOKUP(S373,'Acct Unit'!D:F,3,FALSE)</f>
        <v>10</v>
      </c>
      <c r="V373" s="7" t="s">
        <v>8</v>
      </c>
      <c r="W373" s="7" t="s">
        <v>14</v>
      </c>
      <c r="X373" s="7" t="s">
        <v>202</v>
      </c>
    </row>
    <row r="374" spans="1:25" s="2" customFormat="1" ht="18.95" customHeight="1" x14ac:dyDescent="0.25">
      <c r="A374" s="12">
        <v>310</v>
      </c>
      <c r="B374" s="38">
        <v>806310</v>
      </c>
      <c r="C374" s="16" t="s">
        <v>205</v>
      </c>
      <c r="D374" s="199">
        <v>2812</v>
      </c>
      <c r="E374" s="12" t="s">
        <v>747</v>
      </c>
      <c r="F374" s="35">
        <v>611</v>
      </c>
      <c r="G374" s="35">
        <v>610</v>
      </c>
      <c r="H374" s="35" t="s">
        <v>2353</v>
      </c>
      <c r="I374" s="35" t="s">
        <v>2648</v>
      </c>
      <c r="J374" s="183"/>
      <c r="K374" s="188"/>
      <c r="L374" s="190"/>
      <c r="M374" s="185">
        <v>-2173.38</v>
      </c>
      <c r="N374" s="174">
        <v>310</v>
      </c>
      <c r="O374" s="174"/>
      <c r="P374" s="7" t="s">
        <v>103</v>
      </c>
      <c r="Q374" s="7" t="s">
        <v>104</v>
      </c>
      <c r="R374" s="7" t="s">
        <v>23</v>
      </c>
      <c r="S374" s="7">
        <v>15930</v>
      </c>
      <c r="T374" t="str">
        <f>VLOOKUP(S374,'Acct Unit'!D:E,2,FALSE)</f>
        <v>Div of Cardiology -TB</v>
      </c>
      <c r="U374">
        <f>VLOOKUP(S374,'Acct Unit'!D:F,3,FALSE)</f>
        <v>10</v>
      </c>
      <c r="V374" s="7" t="s">
        <v>23</v>
      </c>
      <c r="W374" s="7" t="s">
        <v>14</v>
      </c>
      <c r="X374" s="7" t="s">
        <v>206</v>
      </c>
    </row>
    <row r="375" spans="1:25" s="2" customFormat="1" ht="18.95" customHeight="1" x14ac:dyDescent="0.25">
      <c r="A375" s="12">
        <v>311</v>
      </c>
      <c r="B375" s="38">
        <v>806311</v>
      </c>
      <c r="C375" s="16" t="s">
        <v>207</v>
      </c>
      <c r="D375" s="199">
        <v>2812</v>
      </c>
      <c r="E375" s="12" t="s">
        <v>748</v>
      </c>
      <c r="F375" s="35">
        <v>611</v>
      </c>
      <c r="G375" s="35">
        <v>610</v>
      </c>
      <c r="H375" s="35" t="s">
        <v>2351</v>
      </c>
      <c r="I375" s="35" t="s">
        <v>2648</v>
      </c>
      <c r="J375" s="183"/>
      <c r="K375" s="188"/>
      <c r="L375" s="190"/>
      <c r="M375" s="185">
        <v>-3530.9</v>
      </c>
      <c r="N375" s="174">
        <v>311</v>
      </c>
      <c r="O375" s="174"/>
      <c r="P375" s="7" t="s">
        <v>60</v>
      </c>
      <c r="Q375" s="7" t="s">
        <v>61</v>
      </c>
      <c r="R375" s="7" t="s">
        <v>23</v>
      </c>
      <c r="S375" s="7">
        <v>15919</v>
      </c>
      <c r="T375" t="str">
        <f>VLOOKUP(S375,'Acct Unit'!D:E,2,FALSE)</f>
        <v>Transplant Nephrology -TB</v>
      </c>
      <c r="U375">
        <f>VLOOKUP(S375,'Acct Unit'!D:F,3,FALSE)</f>
        <v>10</v>
      </c>
      <c r="V375" s="7" t="s">
        <v>23</v>
      </c>
      <c r="W375" s="7" t="s">
        <v>14</v>
      </c>
      <c r="X375" s="7" t="s">
        <v>208</v>
      </c>
    </row>
    <row r="376" spans="1:25" s="1" customFormat="1" ht="18.95" customHeight="1" x14ac:dyDescent="0.25">
      <c r="A376" s="12">
        <v>317</v>
      </c>
      <c r="B376" s="38">
        <v>806317</v>
      </c>
      <c r="C376" s="16" t="s">
        <v>209</v>
      </c>
      <c r="D376" s="199">
        <v>2812</v>
      </c>
      <c r="E376" s="12" t="s">
        <v>749</v>
      </c>
      <c r="F376" s="35">
        <v>611</v>
      </c>
      <c r="G376" s="35">
        <v>610</v>
      </c>
      <c r="H376" s="35" t="s">
        <v>2366</v>
      </c>
      <c r="I376" s="35" t="s">
        <v>2648</v>
      </c>
      <c r="J376" s="183"/>
      <c r="K376" s="188"/>
      <c r="L376" s="190"/>
      <c r="M376" s="185">
        <v>-7491.46</v>
      </c>
      <c r="N376" s="174">
        <v>317</v>
      </c>
      <c r="O376" s="174"/>
      <c r="P376" s="7" t="s">
        <v>211</v>
      </c>
      <c r="Q376" s="7" t="s">
        <v>12</v>
      </c>
      <c r="R376" s="7" t="s">
        <v>23</v>
      </c>
      <c r="S376" s="7">
        <v>21108</v>
      </c>
      <c r="T376" t="str">
        <f>VLOOKUP(S376,'Acct Unit'!D:E,2,FALSE)</f>
        <v>Geriatrics Med Admin -TB</v>
      </c>
      <c r="U376">
        <f>VLOOKUP(S376,'Acct Unit'!D:F,3,FALSE)</f>
        <v>10</v>
      </c>
      <c r="V376" s="7" t="s">
        <v>23</v>
      </c>
      <c r="W376" s="7" t="s">
        <v>14</v>
      </c>
      <c r="X376" s="7" t="s">
        <v>210</v>
      </c>
      <c r="Y376" s="2"/>
    </row>
    <row r="377" spans="1:25" s="1" customFormat="1" ht="18.95" customHeight="1" x14ac:dyDescent="0.25">
      <c r="A377" s="12">
        <v>319</v>
      </c>
      <c r="B377" s="38">
        <v>806319</v>
      </c>
      <c r="C377" s="16" t="s">
        <v>212</v>
      </c>
      <c r="D377" s="199">
        <v>2812</v>
      </c>
      <c r="E377" s="12" t="s">
        <v>750</v>
      </c>
      <c r="F377" s="35">
        <v>611</v>
      </c>
      <c r="G377" s="35">
        <v>610</v>
      </c>
      <c r="H377" s="35" t="s">
        <v>2336</v>
      </c>
      <c r="I377" s="35" t="s">
        <v>2648</v>
      </c>
      <c r="J377" s="183"/>
      <c r="K377" s="188"/>
      <c r="L377" s="190"/>
      <c r="M377" s="185">
        <v>-2107577.02</v>
      </c>
      <c r="N377" s="174">
        <v>319</v>
      </c>
      <c r="O377" s="174"/>
      <c r="P377" s="7" t="s">
        <v>164</v>
      </c>
      <c r="Q377" s="10" t="s">
        <v>214</v>
      </c>
      <c r="R377" s="7" t="s">
        <v>8</v>
      </c>
      <c r="S377" s="7">
        <v>10452</v>
      </c>
      <c r="T377" t="str">
        <f>VLOOKUP(S377,'Acct Unit'!D:E,2,FALSE)</f>
        <v>Development Office -PA</v>
      </c>
      <c r="U377">
        <f>VLOOKUP(S377,'Acct Unit'!D:F,3,FALSE)</f>
        <v>80</v>
      </c>
      <c r="V377" s="7" t="s">
        <v>8</v>
      </c>
      <c r="W377" s="7" t="s">
        <v>14</v>
      </c>
      <c r="X377" s="7" t="s">
        <v>213</v>
      </c>
      <c r="Y377" s="2"/>
    </row>
    <row r="378" spans="1:25" s="1" customFormat="1" ht="18.95" customHeight="1" x14ac:dyDescent="0.25">
      <c r="A378" s="12">
        <v>324</v>
      </c>
      <c r="B378" s="38">
        <v>806324</v>
      </c>
      <c r="C378" s="16" t="s">
        <v>215</v>
      </c>
      <c r="D378" s="199">
        <v>2812</v>
      </c>
      <c r="E378" s="12" t="s">
        <v>751</v>
      </c>
      <c r="F378" s="35">
        <v>611</v>
      </c>
      <c r="G378" s="35">
        <v>610</v>
      </c>
      <c r="H378" s="35" t="s">
        <v>2354</v>
      </c>
      <c r="I378" s="35" t="s">
        <v>2648</v>
      </c>
      <c r="J378" s="183"/>
      <c r="K378" s="188"/>
      <c r="L378" s="190"/>
      <c r="M378" s="185">
        <v>-404509.26</v>
      </c>
      <c r="N378" s="174">
        <v>324</v>
      </c>
      <c r="O378" s="174"/>
      <c r="P378" s="7" t="s">
        <v>91</v>
      </c>
      <c r="Q378" s="7" t="s">
        <v>92</v>
      </c>
      <c r="R378" s="7" t="s">
        <v>23</v>
      </c>
      <c r="S378" s="7">
        <v>15938</v>
      </c>
      <c r="T378" t="str">
        <f>VLOOKUP(S378,'Acct Unit'!D:E,2,FALSE)</f>
        <v>Div of Emergency Medicine -TB</v>
      </c>
      <c r="U378">
        <f>VLOOKUP(S378,'Acct Unit'!D:F,3,FALSE)</f>
        <v>10</v>
      </c>
      <c r="V378" s="7" t="s">
        <v>23</v>
      </c>
      <c r="W378" s="7" t="s">
        <v>14</v>
      </c>
      <c r="X378" s="7" t="s">
        <v>216</v>
      </c>
      <c r="Y378" s="2"/>
    </row>
    <row r="379" spans="1:25" s="2" customFormat="1" ht="18.95" customHeight="1" x14ac:dyDescent="0.25">
      <c r="A379" s="12">
        <v>330</v>
      </c>
      <c r="B379" s="38">
        <v>806330</v>
      </c>
      <c r="C379" s="16" t="s">
        <v>217</v>
      </c>
      <c r="D379" s="199">
        <v>2812</v>
      </c>
      <c r="E379" s="12" t="s">
        <v>218</v>
      </c>
      <c r="F379" s="35">
        <v>611</v>
      </c>
      <c r="G379" s="35">
        <v>610</v>
      </c>
      <c r="H379" s="35" t="s">
        <v>2336</v>
      </c>
      <c r="I379" s="35" t="s">
        <v>2648</v>
      </c>
      <c r="J379" s="183"/>
      <c r="K379" s="188"/>
      <c r="L379" s="190"/>
      <c r="M379" s="185">
        <v>-48332.73</v>
      </c>
      <c r="N379" s="174">
        <v>330</v>
      </c>
      <c r="O379" s="174"/>
      <c r="P379" s="7" t="s">
        <v>220</v>
      </c>
      <c r="Q379" s="7" t="s">
        <v>165</v>
      </c>
      <c r="R379" s="7" t="s">
        <v>23</v>
      </c>
      <c r="S379" s="7">
        <v>10452</v>
      </c>
      <c r="T379" t="str">
        <f>VLOOKUP(S379,'Acct Unit'!D:E,2,FALSE)</f>
        <v>Development Office -PA</v>
      </c>
      <c r="U379">
        <f>VLOOKUP(S379,'Acct Unit'!D:F,3,FALSE)</f>
        <v>80</v>
      </c>
      <c r="V379" s="7" t="s">
        <v>23</v>
      </c>
      <c r="W379" s="35" t="s">
        <v>2336</v>
      </c>
      <c r="X379" s="7" t="s">
        <v>219</v>
      </c>
    </row>
    <row r="380" spans="1:25" s="2" customFormat="1" ht="18.95" customHeight="1" x14ac:dyDescent="0.25">
      <c r="A380" s="12">
        <v>332</v>
      </c>
      <c r="B380" s="38">
        <v>806332</v>
      </c>
      <c r="C380" s="16" t="s">
        <v>221</v>
      </c>
      <c r="D380" s="199">
        <v>2812</v>
      </c>
      <c r="E380" s="12" t="s">
        <v>222</v>
      </c>
      <c r="F380" s="35">
        <v>611</v>
      </c>
      <c r="G380" s="35">
        <v>610</v>
      </c>
      <c r="H380" s="35" t="s">
        <v>2364</v>
      </c>
      <c r="I380" s="35" t="s">
        <v>2648</v>
      </c>
      <c r="J380" s="183"/>
      <c r="K380" s="188"/>
      <c r="L380" s="190"/>
      <c r="M380" s="185">
        <v>-451143.8</v>
      </c>
      <c r="N380" s="174">
        <v>332</v>
      </c>
      <c r="O380" s="174"/>
      <c r="P380" s="7" t="s">
        <v>146</v>
      </c>
      <c r="Q380" s="7" t="s">
        <v>147</v>
      </c>
      <c r="R380" s="7" t="s">
        <v>23</v>
      </c>
      <c r="S380" s="7">
        <v>20700</v>
      </c>
      <c r="T380" t="str">
        <f>VLOOKUP(S380,'Acct Unit'!D:E,2,FALSE)</f>
        <v>Outpatient - Dental -TB</v>
      </c>
      <c r="U380">
        <f>VLOOKUP(S380,'Acct Unit'!D:F,3,FALSE)</f>
        <v>10</v>
      </c>
      <c r="V380" s="7" t="s">
        <v>23</v>
      </c>
      <c r="W380" s="7" t="s">
        <v>14</v>
      </c>
      <c r="X380" s="7" t="s">
        <v>223</v>
      </c>
    </row>
    <row r="381" spans="1:25" s="2" customFormat="1" ht="18.95" customHeight="1" x14ac:dyDescent="0.25">
      <c r="A381" s="12">
        <v>335</v>
      </c>
      <c r="B381" s="38">
        <v>806335</v>
      </c>
      <c r="C381" s="16" t="s">
        <v>224</v>
      </c>
      <c r="D381" s="199">
        <v>2812</v>
      </c>
      <c r="E381" s="12" t="s">
        <v>664</v>
      </c>
      <c r="F381" s="35">
        <v>611</v>
      </c>
      <c r="G381" s="35">
        <v>610</v>
      </c>
      <c r="H381" s="35" t="s">
        <v>2371</v>
      </c>
      <c r="I381" s="35" t="s">
        <v>2648</v>
      </c>
      <c r="J381" s="183"/>
      <c r="K381" s="188"/>
      <c r="L381" s="190"/>
      <c r="M381" s="185">
        <v>-11451.21</v>
      </c>
      <c r="N381" s="174">
        <v>335</v>
      </c>
      <c r="O381" s="174"/>
      <c r="P381" s="7" t="s">
        <v>11</v>
      </c>
      <c r="Q381" s="7" t="s">
        <v>12</v>
      </c>
      <c r="R381" s="7" t="s">
        <v>23</v>
      </c>
      <c r="S381" s="7">
        <v>21714</v>
      </c>
      <c r="T381" t="str">
        <f>VLOOKUP(S381,'Acct Unit'!D:E,2,FALSE)</f>
        <v>Medicine Administration -TB</v>
      </c>
      <c r="U381">
        <f>VLOOKUP(S381,'Acct Unit'!D:F,3,FALSE)</f>
        <v>10</v>
      </c>
      <c r="V381" s="7" t="s">
        <v>23</v>
      </c>
      <c r="W381" s="7" t="s">
        <v>14</v>
      </c>
      <c r="X381" s="7" t="s">
        <v>225</v>
      </c>
    </row>
    <row r="382" spans="1:25" s="2" customFormat="1" ht="18.95" customHeight="1" x14ac:dyDescent="0.25">
      <c r="A382" s="12">
        <v>336</v>
      </c>
      <c r="B382" s="38">
        <v>806336</v>
      </c>
      <c r="C382" s="16" t="s">
        <v>226</v>
      </c>
      <c r="D382" s="199">
        <v>2812</v>
      </c>
      <c r="E382" s="12" t="s">
        <v>752</v>
      </c>
      <c r="F382" s="35">
        <v>611</v>
      </c>
      <c r="G382" s="35">
        <v>610</v>
      </c>
      <c r="H382" s="35" t="s">
        <v>2354</v>
      </c>
      <c r="I382" s="35" t="s">
        <v>2648</v>
      </c>
      <c r="J382" s="183"/>
      <c r="K382" s="188"/>
      <c r="L382" s="190"/>
      <c r="M382" s="185">
        <v>-213258.77</v>
      </c>
      <c r="N382" s="174">
        <v>336</v>
      </c>
      <c r="O382" s="174"/>
      <c r="P382" s="7" t="s">
        <v>91</v>
      </c>
      <c r="Q382" s="7" t="s">
        <v>92</v>
      </c>
      <c r="R382" s="7" t="s">
        <v>23</v>
      </c>
      <c r="S382" s="7">
        <v>15938</v>
      </c>
      <c r="T382" t="str">
        <f>VLOOKUP(S382,'Acct Unit'!D:E,2,FALSE)</f>
        <v>Div of Emergency Medicine -TB</v>
      </c>
      <c r="U382">
        <f>VLOOKUP(S382,'Acct Unit'!D:F,3,FALSE)</f>
        <v>10</v>
      </c>
      <c r="V382" s="7" t="s">
        <v>23</v>
      </c>
      <c r="W382" s="7" t="s">
        <v>14</v>
      </c>
      <c r="X382" s="7" t="s">
        <v>110</v>
      </c>
    </row>
    <row r="383" spans="1:25" s="2" customFormat="1" ht="18.95" customHeight="1" x14ac:dyDescent="0.25">
      <c r="A383" s="12">
        <v>340</v>
      </c>
      <c r="B383" s="38">
        <v>806340</v>
      </c>
      <c r="C383" s="16" t="s">
        <v>227</v>
      </c>
      <c r="D383" s="199">
        <v>2812</v>
      </c>
      <c r="E383" s="12" t="s">
        <v>665</v>
      </c>
      <c r="F383" s="35">
        <v>611</v>
      </c>
      <c r="G383" s="35">
        <v>610</v>
      </c>
      <c r="H383" s="35" t="s">
        <v>2353</v>
      </c>
      <c r="I383" s="35" t="s">
        <v>2648</v>
      </c>
      <c r="J383" s="183"/>
      <c r="K383" s="188"/>
      <c r="L383" s="190"/>
      <c r="M383" s="185">
        <v>-80752.149999999994</v>
      </c>
      <c r="N383" s="174">
        <v>340</v>
      </c>
      <c r="O383" s="174"/>
      <c r="P383" s="7" t="s">
        <v>103</v>
      </c>
      <c r="Q383" s="7" t="s">
        <v>104</v>
      </c>
      <c r="R383" s="7" t="s">
        <v>23</v>
      </c>
      <c r="S383" s="7">
        <v>15930</v>
      </c>
      <c r="T383" t="str">
        <f>VLOOKUP(S383,'Acct Unit'!D:E,2,FALSE)</f>
        <v>Div of Cardiology -TB</v>
      </c>
      <c r="U383">
        <f>VLOOKUP(S383,'Acct Unit'!D:F,3,FALSE)</f>
        <v>10</v>
      </c>
      <c r="V383" s="7" t="s">
        <v>23</v>
      </c>
      <c r="W383" s="7" t="s">
        <v>9</v>
      </c>
      <c r="X383" s="7" t="s">
        <v>228</v>
      </c>
    </row>
    <row r="384" spans="1:25" s="2" customFormat="1" ht="18.95" customHeight="1" x14ac:dyDescent="0.25">
      <c r="A384" s="13">
        <v>341</v>
      </c>
      <c r="B384" s="39">
        <v>806341</v>
      </c>
      <c r="C384" s="16" t="s">
        <v>229</v>
      </c>
      <c r="D384" s="199">
        <v>2812</v>
      </c>
      <c r="E384" s="13" t="s">
        <v>753</v>
      </c>
      <c r="F384" s="35">
        <v>611</v>
      </c>
      <c r="G384" s="35">
        <v>610</v>
      </c>
      <c r="H384" s="35" t="s">
        <v>2348</v>
      </c>
      <c r="I384" s="35" t="s">
        <v>2648</v>
      </c>
      <c r="J384" s="183"/>
      <c r="K384" s="188"/>
      <c r="L384" s="190"/>
      <c r="M384" s="185">
        <v>-3248.87</v>
      </c>
      <c r="N384" s="174">
        <v>341</v>
      </c>
      <c r="O384" s="174"/>
      <c r="P384" s="7" t="s">
        <v>160</v>
      </c>
      <c r="Q384" s="7" t="s">
        <v>161</v>
      </c>
      <c r="R384" s="7" t="s">
        <v>23</v>
      </c>
      <c r="S384" s="7">
        <v>15410</v>
      </c>
      <c r="T384" t="str">
        <f>VLOOKUP(S384,'Acct Unit'!D:E,2,FALSE)</f>
        <v>Volunteers -TB</v>
      </c>
      <c r="U384">
        <f>VLOOKUP(S384,'Acct Unit'!D:F,3,FALSE)</f>
        <v>10</v>
      </c>
      <c r="V384" s="7" t="s">
        <v>23</v>
      </c>
      <c r="W384" s="7" t="s">
        <v>14</v>
      </c>
      <c r="X384" s="7" t="s">
        <v>230</v>
      </c>
    </row>
    <row r="385" spans="1:25" ht="18.95" customHeight="1" x14ac:dyDescent="0.25">
      <c r="A385" s="12">
        <v>346</v>
      </c>
      <c r="B385" s="38">
        <v>806346</v>
      </c>
      <c r="C385" s="16" t="s">
        <v>231</v>
      </c>
      <c r="D385" s="199">
        <v>2812</v>
      </c>
      <c r="E385" s="12" t="s">
        <v>232</v>
      </c>
      <c r="F385" s="35">
        <v>611</v>
      </c>
      <c r="G385" s="35">
        <v>610</v>
      </c>
      <c r="H385" s="35" t="s">
        <v>2343</v>
      </c>
      <c r="I385" s="35" t="s">
        <v>2648</v>
      </c>
      <c r="J385" s="183"/>
      <c r="K385" s="188"/>
      <c r="L385" s="190"/>
      <c r="M385" s="185">
        <v>-13310.77</v>
      </c>
      <c r="N385" s="174">
        <v>346</v>
      </c>
      <c r="O385" s="174"/>
      <c r="P385" s="7" t="s">
        <v>142</v>
      </c>
      <c r="Q385" s="7" t="s">
        <v>143</v>
      </c>
      <c r="R385" s="201" t="s">
        <v>23</v>
      </c>
      <c r="S385" s="7">
        <v>10458</v>
      </c>
      <c r="T385" t="str">
        <f>VLOOKUP(S385,'Acct Unit'!D:E,2,FALSE)</f>
        <v>Legal -PA</v>
      </c>
      <c r="U385">
        <f>VLOOKUP(S385,'Acct Unit'!D:F,3,FALSE)</f>
        <v>80</v>
      </c>
      <c r="V385" s="201" t="s">
        <v>23</v>
      </c>
      <c r="W385" s="201" t="s">
        <v>14</v>
      </c>
      <c r="X385" s="201" t="s">
        <v>233</v>
      </c>
      <c r="Y385" s="2"/>
    </row>
    <row r="386" spans="1:25" ht="18.95" customHeight="1" x14ac:dyDescent="0.25">
      <c r="A386" s="13">
        <v>348</v>
      </c>
      <c r="B386" s="39">
        <v>806348</v>
      </c>
      <c r="C386" s="213"/>
      <c r="D386" s="199">
        <v>2812</v>
      </c>
      <c r="E386" s="13" t="s">
        <v>754</v>
      </c>
      <c r="F386" s="35">
        <v>611</v>
      </c>
      <c r="G386" s="35">
        <v>610</v>
      </c>
      <c r="H386" s="35" t="s">
        <v>2337</v>
      </c>
      <c r="I386" s="35" t="s">
        <v>2648</v>
      </c>
      <c r="J386" s="191"/>
      <c r="K386" s="208"/>
      <c r="L386" s="190"/>
      <c r="M386" s="185">
        <v>-671.86</v>
      </c>
      <c r="N386" s="174">
        <v>348</v>
      </c>
      <c r="O386" s="174"/>
      <c r="P386" s="21" t="s">
        <v>754</v>
      </c>
      <c r="Q386" s="213"/>
      <c r="R386" s="22"/>
      <c r="S386" s="20">
        <v>10101</v>
      </c>
      <c r="T386" t="str">
        <f>VLOOKUP(S386,'Acct Unit'!D:E,2,FALSE)</f>
        <v>Administration -TB</v>
      </c>
      <c r="U386">
        <f>VLOOKUP(S386,'Acct Unit'!D:F,3,FALSE)</f>
        <v>10</v>
      </c>
      <c r="V386" s="22"/>
      <c r="W386" s="22"/>
      <c r="X386" s="22"/>
      <c r="Y386" s="2"/>
    </row>
    <row r="387" spans="1:25" ht="18.95" customHeight="1" x14ac:dyDescent="0.25">
      <c r="A387" s="13">
        <v>364</v>
      </c>
      <c r="B387" s="39">
        <v>806364</v>
      </c>
      <c r="C387" s="19" t="s">
        <v>234</v>
      </c>
      <c r="D387" s="199">
        <v>2812</v>
      </c>
      <c r="E387" s="13" t="s">
        <v>755</v>
      </c>
      <c r="F387" s="35">
        <v>611</v>
      </c>
      <c r="G387" s="35">
        <v>610</v>
      </c>
      <c r="H387" s="35" t="s">
        <v>2387</v>
      </c>
      <c r="I387" s="35" t="s">
        <v>2648</v>
      </c>
      <c r="J387" s="187"/>
      <c r="K387" s="190"/>
      <c r="L387" s="190"/>
      <c r="M387" s="185">
        <v>-1207.6199999999999</v>
      </c>
      <c r="N387" s="174">
        <v>364</v>
      </c>
      <c r="O387" s="174"/>
      <c r="P387" s="20" t="s">
        <v>120</v>
      </c>
      <c r="Q387" s="20" t="s">
        <v>121</v>
      </c>
      <c r="R387" s="7" t="s">
        <v>23</v>
      </c>
      <c r="S387" s="7">
        <v>30000</v>
      </c>
      <c r="T387" t="str">
        <f>VLOOKUP(S387,'Acct Unit'!D:E,2,FALSE)</f>
        <v>Nursing Administration -TB</v>
      </c>
      <c r="U387">
        <f>VLOOKUP(S387,'Acct Unit'!D:F,3,FALSE)</f>
        <v>10</v>
      </c>
      <c r="V387" s="7" t="s">
        <v>23</v>
      </c>
      <c r="W387" s="20" t="s">
        <v>14</v>
      </c>
      <c r="X387" s="20" t="s">
        <v>235</v>
      </c>
      <c r="Y387" s="2"/>
    </row>
    <row r="388" spans="1:25" ht="18.95" customHeight="1" x14ac:dyDescent="0.25">
      <c r="A388" s="12">
        <v>367</v>
      </c>
      <c r="B388" s="38">
        <v>806367</v>
      </c>
      <c r="C388" s="19" t="s">
        <v>236</v>
      </c>
      <c r="D388" s="199">
        <v>2812</v>
      </c>
      <c r="E388" s="12" t="s">
        <v>756</v>
      </c>
      <c r="F388" s="35">
        <v>611</v>
      </c>
      <c r="G388" s="35">
        <v>610</v>
      </c>
      <c r="H388" s="35" t="s">
        <v>2356</v>
      </c>
      <c r="I388" s="35" t="s">
        <v>2648</v>
      </c>
      <c r="J388" s="183"/>
      <c r="K388" s="188"/>
      <c r="L388" s="190"/>
      <c r="M388" s="185">
        <v>-15931.95</v>
      </c>
      <c r="N388" s="174">
        <v>367</v>
      </c>
      <c r="O388" s="174"/>
      <c r="P388" s="7" t="s">
        <v>238</v>
      </c>
      <c r="Q388" s="7" t="s">
        <v>239</v>
      </c>
      <c r="R388" s="7" t="s">
        <v>23</v>
      </c>
      <c r="S388" s="7">
        <v>15944</v>
      </c>
      <c r="T388" t="str">
        <f>VLOOKUP(S388,'Acct Unit'!D:E,2,FALSE)</f>
        <v>Div of Infectious Disease - TB</v>
      </c>
      <c r="U388">
        <f>VLOOKUP(S388,'Acct Unit'!D:F,3,FALSE)</f>
        <v>10</v>
      </c>
      <c r="V388" s="7" t="s">
        <v>23</v>
      </c>
      <c r="W388" s="20" t="s">
        <v>14</v>
      </c>
      <c r="X388" s="20" t="s">
        <v>237</v>
      </c>
      <c r="Y388" s="2"/>
    </row>
    <row r="389" spans="1:25" ht="18.95" customHeight="1" x14ac:dyDescent="0.25">
      <c r="A389" s="12">
        <v>368</v>
      </c>
      <c r="B389" s="38">
        <v>806368</v>
      </c>
      <c r="C389" s="19" t="s">
        <v>240</v>
      </c>
      <c r="D389" s="199">
        <v>2812</v>
      </c>
      <c r="E389" s="12" t="s">
        <v>757</v>
      </c>
      <c r="F389" s="35">
        <v>611</v>
      </c>
      <c r="G389" s="35">
        <v>610</v>
      </c>
      <c r="H389" s="35" t="s">
        <v>2338</v>
      </c>
      <c r="I389" s="35" t="s">
        <v>2648</v>
      </c>
      <c r="J389" s="183"/>
      <c r="K389" s="188"/>
      <c r="L389" s="190"/>
      <c r="M389" s="185">
        <v>-12065.05</v>
      </c>
      <c r="N389" s="174">
        <v>368</v>
      </c>
      <c r="O389" s="174"/>
      <c r="P389" s="7" t="s">
        <v>29</v>
      </c>
      <c r="Q389" s="7" t="s">
        <v>30</v>
      </c>
      <c r="R389" s="7" t="s">
        <v>23</v>
      </c>
      <c r="S389" s="7">
        <v>10102</v>
      </c>
      <c r="T389" t="str">
        <f>VLOOKUP(S389,'Acct Unit'!D:E,2,FALSE)</f>
        <v>Admin-Ortho -TB</v>
      </c>
      <c r="U389">
        <f>VLOOKUP(S389,'Acct Unit'!D:F,3,FALSE)</f>
        <v>10</v>
      </c>
      <c r="V389" s="7" t="s">
        <v>23</v>
      </c>
      <c r="W389" s="20" t="s">
        <v>14</v>
      </c>
      <c r="X389" s="20" t="s">
        <v>241</v>
      </c>
      <c r="Y389" s="2"/>
    </row>
    <row r="390" spans="1:25" ht="18.95" customHeight="1" x14ac:dyDescent="0.25">
      <c r="A390" s="13">
        <v>369</v>
      </c>
      <c r="B390" s="38">
        <v>806369</v>
      </c>
      <c r="C390" s="19" t="s">
        <v>242</v>
      </c>
      <c r="D390" s="199">
        <v>2812</v>
      </c>
      <c r="E390" s="13" t="s">
        <v>758</v>
      </c>
      <c r="F390" s="35">
        <v>611</v>
      </c>
      <c r="G390" s="35">
        <v>610</v>
      </c>
      <c r="H390" s="35" t="s">
        <v>2380</v>
      </c>
      <c r="I390" s="35" t="s">
        <v>2648</v>
      </c>
      <c r="J390" s="183"/>
      <c r="K390" s="18"/>
      <c r="L390" s="22"/>
      <c r="M390" s="185">
        <v>-41599.47</v>
      </c>
      <c r="N390" s="174">
        <v>369</v>
      </c>
      <c r="O390" s="174"/>
      <c r="P390" s="7" t="s">
        <v>35</v>
      </c>
      <c r="Q390" s="7" t="s">
        <v>12</v>
      </c>
      <c r="R390" s="7" t="s">
        <v>23</v>
      </c>
      <c r="S390" s="7">
        <v>23800</v>
      </c>
      <c r="T390" t="str">
        <f>VLOOKUP(S390,'Acct Unit'!D:E,2,FALSE)</f>
        <v>Liver Transplant Program -TB</v>
      </c>
      <c r="U390">
        <f>VLOOKUP(S390,'Acct Unit'!D:F,3,FALSE)</f>
        <v>10</v>
      </c>
      <c r="V390" s="7" t="s">
        <v>23</v>
      </c>
      <c r="W390" s="20" t="s">
        <v>14</v>
      </c>
      <c r="X390" s="20" t="s">
        <v>243</v>
      </c>
      <c r="Y390" s="2"/>
    </row>
    <row r="391" spans="1:25" ht="18.95" customHeight="1" x14ac:dyDescent="0.25">
      <c r="A391" s="13">
        <v>370</v>
      </c>
      <c r="B391" s="39">
        <v>806370</v>
      </c>
      <c r="C391" s="19" t="s">
        <v>244</v>
      </c>
      <c r="D391" s="199">
        <v>2812</v>
      </c>
      <c r="E391" s="13" t="s">
        <v>759</v>
      </c>
      <c r="F391" s="35">
        <v>611</v>
      </c>
      <c r="G391" s="35">
        <v>610</v>
      </c>
      <c r="H391" s="35" t="s">
        <v>2348</v>
      </c>
      <c r="I391" s="35" t="s">
        <v>2648</v>
      </c>
      <c r="J391" s="183"/>
      <c r="K391" s="18"/>
      <c r="L391" s="22"/>
      <c r="M391" s="185">
        <v>-5711.01</v>
      </c>
      <c r="N391" s="174">
        <v>370</v>
      </c>
      <c r="O391" s="174"/>
      <c r="P391" s="7" t="s">
        <v>160</v>
      </c>
      <c r="Q391" s="7" t="s">
        <v>161</v>
      </c>
      <c r="R391" s="7" t="s">
        <v>23</v>
      </c>
      <c r="S391" s="7">
        <v>15410</v>
      </c>
      <c r="T391" t="str">
        <f>VLOOKUP(S391,'Acct Unit'!D:E,2,FALSE)</f>
        <v>Volunteers -TB</v>
      </c>
      <c r="U391">
        <f>VLOOKUP(S391,'Acct Unit'!D:F,3,FALSE)</f>
        <v>10</v>
      </c>
      <c r="V391" s="7" t="s">
        <v>23</v>
      </c>
      <c r="W391" s="20" t="s">
        <v>14</v>
      </c>
      <c r="X391" s="20" t="s">
        <v>245</v>
      </c>
      <c r="Y391" s="2"/>
    </row>
    <row r="392" spans="1:25" ht="18.95" customHeight="1" x14ac:dyDescent="0.25">
      <c r="A392" s="13">
        <v>373</v>
      </c>
      <c r="B392" s="39">
        <v>806373</v>
      </c>
      <c r="C392" s="19" t="s">
        <v>246</v>
      </c>
      <c r="D392" s="199">
        <v>2812</v>
      </c>
      <c r="E392" s="13" t="s">
        <v>760</v>
      </c>
      <c r="F392" s="35">
        <v>611</v>
      </c>
      <c r="G392" s="35">
        <v>610</v>
      </c>
      <c r="H392" s="35" t="s">
        <v>2387</v>
      </c>
      <c r="I392" s="35" t="s">
        <v>2648</v>
      </c>
      <c r="J392" s="183"/>
      <c r="K392" s="18"/>
      <c r="L392" s="22"/>
      <c r="M392" s="185">
        <v>-216706.28</v>
      </c>
      <c r="N392" s="174">
        <v>373</v>
      </c>
      <c r="O392" s="174"/>
      <c r="P392" s="7" t="s">
        <v>120</v>
      </c>
      <c r="Q392" s="7" t="s">
        <v>121</v>
      </c>
      <c r="R392" s="7" t="s">
        <v>23</v>
      </c>
      <c r="S392" s="7">
        <v>30000</v>
      </c>
      <c r="T392" t="str">
        <f>VLOOKUP(S392,'Acct Unit'!D:E,2,FALSE)</f>
        <v>Nursing Administration -TB</v>
      </c>
      <c r="U392">
        <f>VLOOKUP(S392,'Acct Unit'!D:F,3,FALSE)</f>
        <v>10</v>
      </c>
      <c r="V392" s="7" t="s">
        <v>23</v>
      </c>
      <c r="W392" s="20" t="s">
        <v>14</v>
      </c>
      <c r="X392" s="20" t="s">
        <v>247</v>
      </c>
      <c r="Y392" s="2"/>
    </row>
    <row r="393" spans="1:25" ht="18.95" customHeight="1" x14ac:dyDescent="0.25">
      <c r="A393" s="13">
        <v>375</v>
      </c>
      <c r="B393" s="39">
        <v>806375</v>
      </c>
      <c r="C393" s="19" t="s">
        <v>248</v>
      </c>
      <c r="D393" s="199">
        <v>2812</v>
      </c>
      <c r="E393" s="13" t="s">
        <v>761</v>
      </c>
      <c r="F393" s="35">
        <v>611</v>
      </c>
      <c r="G393" s="35">
        <v>610</v>
      </c>
      <c r="H393" s="35" t="s">
        <v>2387</v>
      </c>
      <c r="I393" s="35" t="s">
        <v>2648</v>
      </c>
      <c r="J393" s="183"/>
      <c r="K393" s="18"/>
      <c r="L393" s="22"/>
      <c r="M393" s="185">
        <v>-34075.68</v>
      </c>
      <c r="N393" s="174">
        <v>375</v>
      </c>
      <c r="O393" s="174"/>
      <c r="P393" s="7" t="s">
        <v>120</v>
      </c>
      <c r="Q393" s="7" t="s">
        <v>121</v>
      </c>
      <c r="R393" s="7" t="s">
        <v>23</v>
      </c>
      <c r="S393" s="7">
        <v>30000</v>
      </c>
      <c r="T393" t="str">
        <f>VLOOKUP(S393,'Acct Unit'!D:E,2,FALSE)</f>
        <v>Nursing Administration -TB</v>
      </c>
      <c r="U393">
        <f>VLOOKUP(S393,'Acct Unit'!D:F,3,FALSE)</f>
        <v>10</v>
      </c>
      <c r="V393" s="7" t="s">
        <v>23</v>
      </c>
      <c r="W393" s="20" t="s">
        <v>14</v>
      </c>
      <c r="X393" s="20" t="s">
        <v>249</v>
      </c>
      <c r="Y393" s="2"/>
    </row>
    <row r="394" spans="1:25" ht="18.95" customHeight="1" x14ac:dyDescent="0.25">
      <c r="A394" s="12">
        <v>379</v>
      </c>
      <c r="B394" s="38">
        <v>806379</v>
      </c>
      <c r="C394" s="19" t="s">
        <v>250</v>
      </c>
      <c r="D394" s="199">
        <v>2812</v>
      </c>
      <c r="E394" s="12" t="s">
        <v>666</v>
      </c>
      <c r="F394" s="35">
        <v>611</v>
      </c>
      <c r="G394" s="35">
        <v>610</v>
      </c>
      <c r="H394" s="35" t="s">
        <v>2336</v>
      </c>
      <c r="I394" s="35" t="s">
        <v>2648</v>
      </c>
      <c r="J394" s="183"/>
      <c r="K394" s="18"/>
      <c r="L394" s="22"/>
      <c r="M394" s="185">
        <v>-35016.54</v>
      </c>
      <c r="N394" s="174">
        <v>379</v>
      </c>
      <c r="O394" s="174"/>
      <c r="P394" s="7" t="s">
        <v>164</v>
      </c>
      <c r="Q394" s="7" t="s">
        <v>214</v>
      </c>
      <c r="R394" s="7" t="s">
        <v>8</v>
      </c>
      <c r="S394" s="7">
        <v>10452</v>
      </c>
      <c r="T394" t="str">
        <f>VLOOKUP(S394,'Acct Unit'!D:E,2,FALSE)</f>
        <v>Development Office -PA</v>
      </c>
      <c r="U394">
        <f>VLOOKUP(S394,'Acct Unit'!D:F,3,FALSE)</f>
        <v>80</v>
      </c>
      <c r="V394" s="7" t="s">
        <v>8</v>
      </c>
      <c r="W394" s="20" t="s">
        <v>14</v>
      </c>
      <c r="X394" s="20" t="s">
        <v>251</v>
      </c>
      <c r="Y394" s="2"/>
    </row>
    <row r="395" spans="1:25" ht="18.95" customHeight="1" x14ac:dyDescent="0.25">
      <c r="A395" s="13">
        <v>380</v>
      </c>
      <c r="B395" s="38">
        <v>806380</v>
      </c>
      <c r="C395" s="19" t="s">
        <v>252</v>
      </c>
      <c r="D395" s="199">
        <v>2812</v>
      </c>
      <c r="E395" s="13" t="s">
        <v>762</v>
      </c>
      <c r="F395" s="35">
        <v>611</v>
      </c>
      <c r="G395" s="35">
        <v>610</v>
      </c>
      <c r="H395" s="35" t="s">
        <v>2371</v>
      </c>
      <c r="I395" s="35" t="s">
        <v>2648</v>
      </c>
      <c r="J395" s="183"/>
      <c r="K395" s="18"/>
      <c r="L395" s="22"/>
      <c r="M395" s="185">
        <v>-30569.46</v>
      </c>
      <c r="N395" s="174">
        <v>380</v>
      </c>
      <c r="O395" s="174"/>
      <c r="P395" s="7" t="s">
        <v>11</v>
      </c>
      <c r="Q395" s="7" t="s">
        <v>12</v>
      </c>
      <c r="R395" s="7" t="s">
        <v>23</v>
      </c>
      <c r="S395" s="7">
        <v>21714</v>
      </c>
      <c r="T395" t="str">
        <f>VLOOKUP(S395,'Acct Unit'!D:E,2,FALSE)</f>
        <v>Medicine Administration -TB</v>
      </c>
      <c r="U395">
        <f>VLOOKUP(S395,'Acct Unit'!D:F,3,FALSE)</f>
        <v>10</v>
      </c>
      <c r="V395" s="7" t="s">
        <v>23</v>
      </c>
      <c r="W395" s="20" t="s">
        <v>14</v>
      </c>
      <c r="X395" s="20" t="s">
        <v>253</v>
      </c>
      <c r="Y395" s="2"/>
    </row>
    <row r="396" spans="1:25" ht="18.95" customHeight="1" x14ac:dyDescent="0.25">
      <c r="A396" s="12">
        <v>382</v>
      </c>
      <c r="B396" s="38">
        <v>806382</v>
      </c>
      <c r="C396" s="19" t="s">
        <v>254</v>
      </c>
      <c r="D396" s="199">
        <v>2812</v>
      </c>
      <c r="E396" s="12" t="s">
        <v>763</v>
      </c>
      <c r="F396" s="35">
        <v>611</v>
      </c>
      <c r="G396" s="35">
        <v>610</v>
      </c>
      <c r="H396" s="35" t="s">
        <v>2361</v>
      </c>
      <c r="I396" s="35" t="s">
        <v>2648</v>
      </c>
      <c r="J396" s="183"/>
      <c r="K396" s="18"/>
      <c r="L396" s="22"/>
      <c r="M396" s="185">
        <v>-10137.700000000001</v>
      </c>
      <c r="N396" s="174">
        <v>382</v>
      </c>
      <c r="O396" s="174"/>
      <c r="P396" s="7" t="s">
        <v>16</v>
      </c>
      <c r="Q396" s="7" t="s">
        <v>17</v>
      </c>
      <c r="R396" s="7" t="s">
        <v>23</v>
      </c>
      <c r="S396" s="7">
        <v>20206</v>
      </c>
      <c r="T396" t="str">
        <f>VLOOKUP(S396,'Acct Unit'!D:E,2,FALSE)</f>
        <v>Cancer Center - C1 -TB</v>
      </c>
      <c r="U396">
        <f>VLOOKUP(S396,'Acct Unit'!D:F,3,FALSE)</f>
        <v>10</v>
      </c>
      <c r="V396" s="7" t="s">
        <v>23</v>
      </c>
      <c r="W396" s="20" t="s">
        <v>14</v>
      </c>
      <c r="X396" s="20" t="s">
        <v>255</v>
      </c>
      <c r="Y396" s="2"/>
    </row>
    <row r="397" spans="1:25" ht="18.95" customHeight="1" x14ac:dyDescent="0.25">
      <c r="A397" s="13">
        <v>385</v>
      </c>
      <c r="B397" s="39">
        <v>806385</v>
      </c>
      <c r="C397" s="19" t="s">
        <v>256</v>
      </c>
      <c r="D397" s="199">
        <v>2812</v>
      </c>
      <c r="E397" s="13" t="s">
        <v>764</v>
      </c>
      <c r="F397" s="35">
        <v>611</v>
      </c>
      <c r="G397" s="35">
        <v>610</v>
      </c>
      <c r="H397" s="35" t="s">
        <v>2378</v>
      </c>
      <c r="I397" s="35" t="s">
        <v>2648</v>
      </c>
      <c r="J397" s="183"/>
      <c r="K397" s="18"/>
      <c r="L397" s="22"/>
      <c r="M397" s="185">
        <v>-2312.42</v>
      </c>
      <c r="N397" s="174">
        <v>385</v>
      </c>
      <c r="O397" s="174"/>
      <c r="P397" s="7" t="s">
        <v>25</v>
      </c>
      <c r="Q397" s="7" t="s">
        <v>26</v>
      </c>
      <c r="R397" s="7" t="s">
        <v>23</v>
      </c>
      <c r="S397" s="7">
        <v>23501</v>
      </c>
      <c r="T397" t="str">
        <f>VLOOKUP(S397,'Acct Unit'!D:E,2,FALSE)</f>
        <v>Dept of Surgery -TB</v>
      </c>
      <c r="U397">
        <f>VLOOKUP(S397,'Acct Unit'!D:F,3,FALSE)</f>
        <v>10</v>
      </c>
      <c r="V397" s="7" t="s">
        <v>23</v>
      </c>
      <c r="W397" s="20" t="s">
        <v>14</v>
      </c>
      <c r="X397" s="20" t="s">
        <v>257</v>
      </c>
      <c r="Y397" s="2"/>
    </row>
    <row r="398" spans="1:25" ht="18.95" customHeight="1" x14ac:dyDescent="0.25">
      <c r="A398" s="13">
        <v>405</v>
      </c>
      <c r="B398" s="39">
        <v>806405</v>
      </c>
      <c r="C398" s="22"/>
      <c r="D398" s="199">
        <v>2812</v>
      </c>
      <c r="E398" s="13" t="s">
        <v>765</v>
      </c>
      <c r="F398" s="35">
        <v>611</v>
      </c>
      <c r="G398" s="35">
        <v>610</v>
      </c>
      <c r="H398" s="35" t="s">
        <v>2381</v>
      </c>
      <c r="I398" s="35" t="s">
        <v>2648</v>
      </c>
      <c r="J398" s="183"/>
      <c r="K398" s="18"/>
      <c r="L398" s="22"/>
      <c r="M398" s="185">
        <v>-78197.429999999993</v>
      </c>
      <c r="N398" s="174">
        <v>405</v>
      </c>
      <c r="O398" s="174"/>
      <c r="P398" s="18" t="s">
        <v>877</v>
      </c>
      <c r="Q398" s="18"/>
      <c r="R398" s="18" t="s">
        <v>23</v>
      </c>
      <c r="S398" s="18">
        <v>24000</v>
      </c>
      <c r="T398" t="str">
        <f>VLOOKUP(S398,'Acct Unit'!D:E,2,FALSE)</f>
        <v>Women &amp; Children Administ -TB</v>
      </c>
      <c r="U398">
        <f>VLOOKUP(S398,'Acct Unit'!D:F,3,FALSE)</f>
        <v>10</v>
      </c>
      <c r="V398" s="18" t="s">
        <v>23</v>
      </c>
      <c r="W398" s="22"/>
      <c r="X398" s="22"/>
      <c r="Y398" s="2"/>
    </row>
    <row r="399" spans="1:25" ht="18.95" customHeight="1" x14ac:dyDescent="0.25">
      <c r="A399" s="12">
        <v>409</v>
      </c>
      <c r="B399" s="38">
        <v>806409</v>
      </c>
      <c r="C399" s="19" t="s">
        <v>258</v>
      </c>
      <c r="D399" s="199">
        <v>2812</v>
      </c>
      <c r="E399" s="12" t="s">
        <v>766</v>
      </c>
      <c r="F399" s="35">
        <v>611</v>
      </c>
      <c r="G399" s="35">
        <v>610</v>
      </c>
      <c r="H399" s="35" t="s">
        <v>2360</v>
      </c>
      <c r="I399" s="35" t="s">
        <v>2648</v>
      </c>
      <c r="J399" s="183"/>
      <c r="K399" s="18"/>
      <c r="L399" s="22"/>
      <c r="M399" s="185">
        <v>-7752.91</v>
      </c>
      <c r="N399" s="174">
        <v>409</v>
      </c>
      <c r="O399" s="174"/>
      <c r="P399" s="7" t="s">
        <v>260</v>
      </c>
      <c r="Q399" s="7" t="s">
        <v>17</v>
      </c>
      <c r="R399" s="7" t="s">
        <v>23</v>
      </c>
      <c r="S399" s="7">
        <v>20200</v>
      </c>
      <c r="T399" t="str">
        <f>VLOOKUP(S399,'Acct Unit'!D:E,2,FALSE)</f>
        <v>Radiation Oncology -TB</v>
      </c>
      <c r="U399">
        <f>VLOOKUP(S399,'Acct Unit'!D:F,3,FALSE)</f>
        <v>10</v>
      </c>
      <c r="V399" s="7" t="s">
        <v>23</v>
      </c>
      <c r="W399" s="20" t="s">
        <v>14</v>
      </c>
      <c r="X399" s="20" t="s">
        <v>259</v>
      </c>
      <c r="Y399" s="2"/>
    </row>
    <row r="400" spans="1:25" ht="18.95" customHeight="1" x14ac:dyDescent="0.25">
      <c r="A400" s="13">
        <v>410</v>
      </c>
      <c r="B400" s="38">
        <v>806410</v>
      </c>
      <c r="C400" s="19" t="s">
        <v>261</v>
      </c>
      <c r="D400" s="199">
        <v>2812</v>
      </c>
      <c r="E400" s="13" t="s">
        <v>767</v>
      </c>
      <c r="F400" s="35">
        <v>611</v>
      </c>
      <c r="G400" s="35">
        <v>610</v>
      </c>
      <c r="H400" s="35" t="s">
        <v>2381</v>
      </c>
      <c r="I400" s="35" t="s">
        <v>2648</v>
      </c>
      <c r="J400" s="183"/>
      <c r="K400" s="18"/>
      <c r="L400" s="22"/>
      <c r="M400" s="185">
        <v>-14008.34</v>
      </c>
      <c r="N400" s="174">
        <v>410</v>
      </c>
      <c r="O400" s="174"/>
      <c r="P400" s="7" t="s">
        <v>263</v>
      </c>
      <c r="Q400" s="7" t="s">
        <v>264</v>
      </c>
      <c r="R400" s="7" t="s">
        <v>23</v>
      </c>
      <c r="S400" s="7">
        <v>24000</v>
      </c>
      <c r="T400" t="str">
        <f>VLOOKUP(S400,'Acct Unit'!D:E,2,FALSE)</f>
        <v>Women &amp; Children Administ -TB</v>
      </c>
      <c r="U400">
        <f>VLOOKUP(S400,'Acct Unit'!D:F,3,FALSE)</f>
        <v>10</v>
      </c>
      <c r="V400" s="7" t="s">
        <v>23</v>
      </c>
      <c r="W400" s="20" t="s">
        <v>14</v>
      </c>
      <c r="X400" s="20" t="s">
        <v>262</v>
      </c>
      <c r="Y400" s="2"/>
    </row>
    <row r="401" spans="1:25" ht="18.95" customHeight="1" x14ac:dyDescent="0.25">
      <c r="A401" s="13">
        <v>421</v>
      </c>
      <c r="B401" s="39">
        <v>806421</v>
      </c>
      <c r="C401" s="22"/>
      <c r="D401" s="199">
        <v>2812</v>
      </c>
      <c r="E401" s="13" t="s">
        <v>667</v>
      </c>
      <c r="F401" s="35">
        <v>611</v>
      </c>
      <c r="G401" s="35">
        <v>610</v>
      </c>
      <c r="H401" s="35" t="s">
        <v>2387</v>
      </c>
      <c r="I401" s="35" t="s">
        <v>2648</v>
      </c>
      <c r="J401" s="183"/>
      <c r="K401" s="183"/>
      <c r="L401" s="187"/>
      <c r="M401" s="185">
        <v>-19267.96</v>
      </c>
      <c r="N401" s="174">
        <v>421</v>
      </c>
      <c r="O401" s="174"/>
      <c r="P401" s="18" t="s">
        <v>120</v>
      </c>
      <c r="Q401" s="18"/>
      <c r="R401" s="18" t="s">
        <v>23</v>
      </c>
      <c r="S401" s="7">
        <v>30000</v>
      </c>
      <c r="T401" t="str">
        <f>VLOOKUP(S401,'Acct Unit'!D:E,2,FALSE)</f>
        <v>Nursing Administration -TB</v>
      </c>
      <c r="U401">
        <f>VLOOKUP(S401,'Acct Unit'!D:F,3,FALSE)</f>
        <v>10</v>
      </c>
      <c r="V401" s="18" t="s">
        <v>23</v>
      </c>
      <c r="W401" s="22"/>
      <c r="X401" s="22"/>
      <c r="Y401" s="2"/>
    </row>
    <row r="402" spans="1:25" ht="18.95" customHeight="1" x14ac:dyDescent="0.25">
      <c r="A402" s="12">
        <v>423</v>
      </c>
      <c r="B402" s="38">
        <v>806423</v>
      </c>
      <c r="C402" s="19" t="s">
        <v>268</v>
      </c>
      <c r="D402" s="199">
        <v>2812</v>
      </c>
      <c r="E402" s="12" t="s">
        <v>269</v>
      </c>
      <c r="F402" s="35">
        <v>611</v>
      </c>
      <c r="G402" s="35">
        <v>610</v>
      </c>
      <c r="H402" s="35" t="s">
        <v>2382</v>
      </c>
      <c r="I402" s="35" t="s">
        <v>2648</v>
      </c>
      <c r="J402" s="183"/>
      <c r="K402" s="183"/>
      <c r="L402" s="187"/>
      <c r="M402" s="185">
        <v>-78330.720000000001</v>
      </c>
      <c r="N402" s="174">
        <v>423</v>
      </c>
      <c r="O402" s="174"/>
      <c r="P402" s="7" t="s">
        <v>127</v>
      </c>
      <c r="Q402" s="7" t="s">
        <v>128</v>
      </c>
      <c r="R402" s="7" t="s">
        <v>23</v>
      </c>
      <c r="S402" s="7">
        <v>24001</v>
      </c>
      <c r="T402" t="str">
        <f>VLOOKUP(S402,'Acct Unit'!D:E,2,FALSE)</f>
        <v>Pediatric Administration -TB</v>
      </c>
      <c r="U402">
        <f>VLOOKUP(S402,'Acct Unit'!D:F,3,FALSE)</f>
        <v>10</v>
      </c>
      <c r="V402" s="7" t="s">
        <v>23</v>
      </c>
      <c r="W402" s="20" t="s">
        <v>14</v>
      </c>
      <c r="X402" s="20" t="s">
        <v>270</v>
      </c>
      <c r="Y402" s="2"/>
    </row>
    <row r="403" spans="1:25" ht="18.95" customHeight="1" x14ac:dyDescent="0.25">
      <c r="A403" s="12">
        <v>429</v>
      </c>
      <c r="B403" s="38">
        <v>806429</v>
      </c>
      <c r="C403" s="19" t="s">
        <v>271</v>
      </c>
      <c r="D403" s="199">
        <v>2812</v>
      </c>
      <c r="E403" s="12" t="s">
        <v>668</v>
      </c>
      <c r="F403" s="35">
        <v>611</v>
      </c>
      <c r="G403" s="35">
        <v>610</v>
      </c>
      <c r="H403" s="35" t="s">
        <v>2382</v>
      </c>
      <c r="I403" s="35" t="s">
        <v>2648</v>
      </c>
      <c r="J403" s="183"/>
      <c r="K403" s="183"/>
      <c r="L403" s="187"/>
      <c r="M403" s="185">
        <v>-29672.37</v>
      </c>
      <c r="N403" s="174">
        <v>429</v>
      </c>
      <c r="O403" s="174"/>
      <c r="P403" s="7" t="s">
        <v>127</v>
      </c>
      <c r="Q403" s="7" t="s">
        <v>128</v>
      </c>
      <c r="R403" s="7" t="s">
        <v>8</v>
      </c>
      <c r="S403" s="7">
        <v>24001</v>
      </c>
      <c r="T403" t="str">
        <f>VLOOKUP(S403,'Acct Unit'!D:E,2,FALSE)</f>
        <v>Pediatric Administration -TB</v>
      </c>
      <c r="U403">
        <f>VLOOKUP(S403,'Acct Unit'!D:F,3,FALSE)</f>
        <v>10</v>
      </c>
      <c r="V403" s="7" t="s">
        <v>8</v>
      </c>
      <c r="W403" s="20" t="s">
        <v>14</v>
      </c>
      <c r="X403" s="20" t="s">
        <v>272</v>
      </c>
      <c r="Y403" s="2"/>
    </row>
    <row r="404" spans="1:25" ht="18.95" customHeight="1" x14ac:dyDescent="0.25">
      <c r="A404" s="12">
        <v>435</v>
      </c>
      <c r="B404" s="38">
        <v>806435</v>
      </c>
      <c r="C404" s="19" t="s">
        <v>275</v>
      </c>
      <c r="D404" s="199">
        <v>2812</v>
      </c>
      <c r="E404" s="12" t="s">
        <v>769</v>
      </c>
      <c r="F404" s="35">
        <v>611</v>
      </c>
      <c r="G404" s="35">
        <v>610</v>
      </c>
      <c r="H404" s="35" t="s">
        <v>2337</v>
      </c>
      <c r="I404" s="35" t="s">
        <v>2648</v>
      </c>
      <c r="J404" s="183"/>
      <c r="K404" s="183"/>
      <c r="L404" s="187"/>
      <c r="M404" s="185">
        <v>-65480.4</v>
      </c>
      <c r="N404" s="174">
        <v>435</v>
      </c>
      <c r="O404" s="174"/>
      <c r="P404" s="7" t="s">
        <v>20</v>
      </c>
      <c r="Q404" s="7" t="s">
        <v>21</v>
      </c>
      <c r="R404" s="7" t="s">
        <v>8</v>
      </c>
      <c r="S404" s="7">
        <v>10101</v>
      </c>
      <c r="T404" t="str">
        <f>VLOOKUP(S404,'Acct Unit'!D:E,2,FALSE)</f>
        <v>Administration -TB</v>
      </c>
      <c r="U404">
        <f>VLOOKUP(S404,'Acct Unit'!D:F,3,FALSE)</f>
        <v>10</v>
      </c>
      <c r="V404" s="7" t="s">
        <v>8</v>
      </c>
      <c r="W404" s="20" t="s">
        <v>14</v>
      </c>
      <c r="X404" s="20" t="s">
        <v>110</v>
      </c>
      <c r="Y404" s="2"/>
    </row>
    <row r="405" spans="1:25" ht="18.95" customHeight="1" x14ac:dyDescent="0.25">
      <c r="A405" s="12">
        <v>436</v>
      </c>
      <c r="B405" s="38">
        <v>806436</v>
      </c>
      <c r="C405" s="19" t="s">
        <v>276</v>
      </c>
      <c r="D405" s="199">
        <v>2812</v>
      </c>
      <c r="E405" s="12" t="s">
        <v>277</v>
      </c>
      <c r="F405" s="35">
        <v>611</v>
      </c>
      <c r="G405" s="35">
        <v>610</v>
      </c>
      <c r="H405" s="35" t="s">
        <v>2375</v>
      </c>
      <c r="I405" s="35" t="s">
        <v>2648</v>
      </c>
      <c r="J405" s="183"/>
      <c r="K405" s="183"/>
      <c r="L405" s="187"/>
      <c r="M405" s="185">
        <v>-895.65</v>
      </c>
      <c r="N405" s="174">
        <v>436</v>
      </c>
      <c r="O405" s="174"/>
      <c r="P405" s="7" t="s">
        <v>95</v>
      </c>
      <c r="Q405" s="7" t="s">
        <v>96</v>
      </c>
      <c r="R405" s="7" t="s">
        <v>23</v>
      </c>
      <c r="S405" s="7">
        <v>22312</v>
      </c>
      <c r="T405" t="str">
        <f>VLOOKUP(S405,'Acct Unit'!D:E,2,FALSE)</f>
        <v>Psychiatry Administration -TB</v>
      </c>
      <c r="U405">
        <f>VLOOKUP(S405,'Acct Unit'!D:F,3,FALSE)</f>
        <v>10</v>
      </c>
      <c r="V405" s="7" t="s">
        <v>23</v>
      </c>
      <c r="W405" s="20" t="s">
        <v>14</v>
      </c>
      <c r="X405" s="20" t="s">
        <v>278</v>
      </c>
      <c r="Y405" s="2"/>
    </row>
    <row r="406" spans="1:25" ht="18.95" customHeight="1" x14ac:dyDescent="0.25">
      <c r="A406" s="13">
        <v>439</v>
      </c>
      <c r="B406" s="39">
        <v>806439</v>
      </c>
      <c r="C406" s="22"/>
      <c r="D406" s="199">
        <v>2812</v>
      </c>
      <c r="E406" s="13" t="s">
        <v>669</v>
      </c>
      <c r="F406" s="35">
        <v>611</v>
      </c>
      <c r="G406" s="35">
        <v>610</v>
      </c>
      <c r="H406" s="35" t="s">
        <v>2382</v>
      </c>
      <c r="I406" s="35" t="s">
        <v>2648</v>
      </c>
      <c r="J406" s="183"/>
      <c r="K406" s="183"/>
      <c r="L406" s="187"/>
      <c r="M406" s="185">
        <v>-11919.67</v>
      </c>
      <c r="N406" s="174">
        <v>439</v>
      </c>
      <c r="O406" s="174"/>
      <c r="P406" s="18" t="s">
        <v>127</v>
      </c>
      <c r="Q406" s="18"/>
      <c r="R406" s="18" t="s">
        <v>23</v>
      </c>
      <c r="S406" s="7">
        <v>24001</v>
      </c>
      <c r="T406" t="str">
        <f>VLOOKUP(S406,'Acct Unit'!D:E,2,FALSE)</f>
        <v>Pediatric Administration -TB</v>
      </c>
      <c r="U406">
        <f>VLOOKUP(S406,'Acct Unit'!D:F,3,FALSE)</f>
        <v>10</v>
      </c>
      <c r="V406" s="18" t="s">
        <v>23</v>
      </c>
      <c r="W406" s="22"/>
      <c r="X406" s="22"/>
      <c r="Y406" s="2"/>
    </row>
    <row r="407" spans="1:25" ht="18.95" customHeight="1" x14ac:dyDescent="0.25">
      <c r="A407" s="12">
        <v>440</v>
      </c>
      <c r="B407" s="38">
        <v>806440</v>
      </c>
      <c r="C407" s="19" t="s">
        <v>283</v>
      </c>
      <c r="D407" s="199">
        <v>2812</v>
      </c>
      <c r="E407" s="12" t="s">
        <v>284</v>
      </c>
      <c r="F407" s="35">
        <v>611</v>
      </c>
      <c r="G407" s="35">
        <v>610</v>
      </c>
      <c r="H407" s="35" t="s">
        <v>2382</v>
      </c>
      <c r="I407" s="35" t="s">
        <v>2648</v>
      </c>
      <c r="J407" s="183"/>
      <c r="K407" s="183"/>
      <c r="L407" s="187"/>
      <c r="M407" s="185">
        <v>459.54</v>
      </c>
      <c r="N407" s="174">
        <v>440</v>
      </c>
      <c r="O407" s="174"/>
      <c r="P407" s="7" t="s">
        <v>127</v>
      </c>
      <c r="Q407" s="7" t="s">
        <v>128</v>
      </c>
      <c r="R407" s="7" t="s">
        <v>23</v>
      </c>
      <c r="S407" s="7">
        <v>24001</v>
      </c>
      <c r="T407" t="str">
        <f>VLOOKUP(S407,'Acct Unit'!D:E,2,FALSE)</f>
        <v>Pediatric Administration -TB</v>
      </c>
      <c r="U407">
        <f>VLOOKUP(S407,'Acct Unit'!D:F,3,FALSE)</f>
        <v>10</v>
      </c>
      <c r="V407" s="7" t="s">
        <v>23</v>
      </c>
      <c r="W407" s="20" t="s">
        <v>14</v>
      </c>
      <c r="X407" s="20" t="s">
        <v>285</v>
      </c>
      <c r="Y407" s="2"/>
    </row>
    <row r="408" spans="1:25" ht="18.95" customHeight="1" x14ac:dyDescent="0.25">
      <c r="A408" s="12">
        <v>449</v>
      </c>
      <c r="B408" s="38">
        <v>806449</v>
      </c>
      <c r="C408" s="19" t="s">
        <v>288</v>
      </c>
      <c r="D408" s="199">
        <v>2812</v>
      </c>
      <c r="E408" s="12" t="s">
        <v>772</v>
      </c>
      <c r="F408" s="35">
        <v>611</v>
      </c>
      <c r="G408" s="35">
        <v>610</v>
      </c>
      <c r="H408" s="35" t="s">
        <v>2364</v>
      </c>
      <c r="I408" s="35" t="s">
        <v>2648</v>
      </c>
      <c r="J408" s="183"/>
      <c r="K408" s="183"/>
      <c r="L408" s="187"/>
      <c r="M408" s="185">
        <v>-175482.54</v>
      </c>
      <c r="N408" s="174">
        <v>449</v>
      </c>
      <c r="O408" s="174"/>
      <c r="P408" s="7" t="s">
        <v>146</v>
      </c>
      <c r="Q408" s="7" t="s">
        <v>147</v>
      </c>
      <c r="R408" s="7" t="s">
        <v>23</v>
      </c>
      <c r="S408" s="7">
        <v>20700</v>
      </c>
      <c r="T408" t="str">
        <f>VLOOKUP(S408,'Acct Unit'!D:E,2,FALSE)</f>
        <v>Outpatient - Dental -TB</v>
      </c>
      <c r="U408">
        <f>VLOOKUP(S408,'Acct Unit'!D:F,3,FALSE)</f>
        <v>10</v>
      </c>
      <c r="V408" s="7" t="s">
        <v>23</v>
      </c>
      <c r="W408" s="20" t="s">
        <v>14</v>
      </c>
      <c r="X408" s="20" t="s">
        <v>253</v>
      </c>
      <c r="Y408" s="2"/>
    </row>
    <row r="409" spans="1:25" ht="18.95" customHeight="1" x14ac:dyDescent="0.25">
      <c r="A409" s="13">
        <v>451</v>
      </c>
      <c r="B409" s="39">
        <v>806451</v>
      </c>
      <c r="C409" s="22"/>
      <c r="D409" s="199">
        <v>2812</v>
      </c>
      <c r="E409" s="13" t="s">
        <v>773</v>
      </c>
      <c r="F409" s="35">
        <v>611</v>
      </c>
      <c r="G409" s="35">
        <v>610</v>
      </c>
      <c r="H409" s="35" t="s">
        <v>2383</v>
      </c>
      <c r="I409" s="35" t="s">
        <v>2648</v>
      </c>
      <c r="J409" s="183"/>
      <c r="K409" s="183"/>
      <c r="L409" s="187"/>
      <c r="M409" s="185">
        <v>-20872.91</v>
      </c>
      <c r="N409" s="174">
        <v>451</v>
      </c>
      <c r="O409" s="174"/>
      <c r="P409" s="18" t="s">
        <v>78</v>
      </c>
      <c r="Q409" s="18"/>
      <c r="R409" s="18" t="s">
        <v>23</v>
      </c>
      <c r="S409" s="7">
        <v>24015</v>
      </c>
      <c r="T409" t="str">
        <f>VLOOKUP(S409,'Acct Unit'!D:E,2,FALSE)</f>
        <v>OB/GYN Outpatient Paley -TB</v>
      </c>
      <c r="U409">
        <f>VLOOKUP(S409,'Acct Unit'!D:F,3,FALSE)</f>
        <v>10</v>
      </c>
      <c r="V409" s="18" t="s">
        <v>23</v>
      </c>
      <c r="W409" s="22"/>
      <c r="X409" s="22"/>
      <c r="Y409" s="2"/>
    </row>
    <row r="410" spans="1:25" ht="18.95" customHeight="1" x14ac:dyDescent="0.25">
      <c r="A410" s="12">
        <v>452</v>
      </c>
      <c r="B410" s="38">
        <v>806452</v>
      </c>
      <c r="C410" s="19" t="s">
        <v>289</v>
      </c>
      <c r="D410" s="199">
        <v>2812</v>
      </c>
      <c r="E410" s="12" t="s">
        <v>774</v>
      </c>
      <c r="F410" s="35">
        <v>611</v>
      </c>
      <c r="G410" s="35">
        <v>610</v>
      </c>
      <c r="H410" s="35" t="s">
        <v>2336</v>
      </c>
      <c r="I410" s="35" t="s">
        <v>2648</v>
      </c>
      <c r="J410" s="183"/>
      <c r="K410" s="183"/>
      <c r="L410" s="187"/>
      <c r="M410" s="185">
        <v>-497142.29</v>
      </c>
      <c r="N410" s="174">
        <v>452</v>
      </c>
      <c r="O410" s="174"/>
      <c r="P410" s="7" t="s">
        <v>164</v>
      </c>
      <c r="Q410" s="7" t="s">
        <v>165</v>
      </c>
      <c r="R410" s="7" t="s">
        <v>8</v>
      </c>
      <c r="S410" s="7">
        <v>10452</v>
      </c>
      <c r="T410" t="str">
        <f>VLOOKUP(S410,'Acct Unit'!D:E,2,FALSE)</f>
        <v>Development Office -PA</v>
      </c>
      <c r="U410">
        <f>VLOOKUP(S410,'Acct Unit'!D:F,3,FALSE)</f>
        <v>80</v>
      </c>
      <c r="V410" s="7" t="s">
        <v>8</v>
      </c>
      <c r="W410" s="20" t="s">
        <v>14</v>
      </c>
      <c r="X410" s="20" t="s">
        <v>290</v>
      </c>
      <c r="Y410" s="2"/>
    </row>
    <row r="411" spans="1:25" ht="18.95" customHeight="1" x14ac:dyDescent="0.25">
      <c r="A411" s="13">
        <v>453</v>
      </c>
      <c r="B411" s="39">
        <v>806453</v>
      </c>
      <c r="C411" s="22"/>
      <c r="D411" s="199">
        <v>2812</v>
      </c>
      <c r="E411" s="13" t="s">
        <v>670</v>
      </c>
      <c r="F411" s="35">
        <v>611</v>
      </c>
      <c r="G411" s="35">
        <v>610</v>
      </c>
      <c r="H411" s="35" t="s">
        <v>2336</v>
      </c>
      <c r="I411" s="35" t="s">
        <v>2648</v>
      </c>
      <c r="J411" s="183"/>
      <c r="K411" s="183"/>
      <c r="L411" s="187"/>
      <c r="M411" s="185">
        <v>-15325</v>
      </c>
      <c r="N411" s="174">
        <v>453</v>
      </c>
      <c r="O411" s="174"/>
      <c r="P411" s="18" t="s">
        <v>164</v>
      </c>
      <c r="Q411" s="18"/>
      <c r="R411" s="18" t="s">
        <v>8</v>
      </c>
      <c r="S411" s="7">
        <v>10452</v>
      </c>
      <c r="T411" t="str">
        <f>VLOOKUP(S411,'Acct Unit'!D:E,2,FALSE)</f>
        <v>Development Office -PA</v>
      </c>
      <c r="U411">
        <f>VLOOKUP(S411,'Acct Unit'!D:F,3,FALSE)</f>
        <v>80</v>
      </c>
      <c r="V411" s="18" t="s">
        <v>8</v>
      </c>
      <c r="W411" s="22"/>
      <c r="X411" s="22"/>
      <c r="Y411" s="2"/>
    </row>
    <row r="412" spans="1:25" ht="18.95" customHeight="1" x14ac:dyDescent="0.25">
      <c r="A412" s="12">
        <v>457</v>
      </c>
      <c r="B412" s="38">
        <v>806457</v>
      </c>
      <c r="C412" s="13"/>
      <c r="D412" s="199">
        <v>2812</v>
      </c>
      <c r="E412" s="12" t="s">
        <v>671</v>
      </c>
      <c r="F412" s="35">
        <v>611</v>
      </c>
      <c r="G412" s="35">
        <v>610</v>
      </c>
      <c r="H412" s="35" t="s">
        <v>2336</v>
      </c>
      <c r="I412" s="35" t="s">
        <v>2648</v>
      </c>
      <c r="J412" s="183"/>
      <c r="K412" s="183"/>
      <c r="L412" s="187"/>
      <c r="M412" s="185">
        <v>-37543.74</v>
      </c>
      <c r="N412" s="174">
        <v>457</v>
      </c>
      <c r="O412" s="174"/>
      <c r="P412" s="18" t="s">
        <v>164</v>
      </c>
      <c r="Q412" s="18"/>
      <c r="R412" s="18" t="s">
        <v>8</v>
      </c>
      <c r="S412" s="7">
        <v>10452</v>
      </c>
      <c r="T412" t="str">
        <f>VLOOKUP(S412,'Acct Unit'!D:E,2,FALSE)</f>
        <v>Development Office -PA</v>
      </c>
      <c r="U412">
        <f>VLOOKUP(S412,'Acct Unit'!D:F,3,FALSE)</f>
        <v>80</v>
      </c>
      <c r="V412" s="18" t="s">
        <v>8</v>
      </c>
      <c r="W412" s="13"/>
      <c r="X412" s="13"/>
      <c r="Y412" s="2"/>
    </row>
    <row r="413" spans="1:25" ht="18.95" customHeight="1" x14ac:dyDescent="0.25">
      <c r="A413" s="13">
        <v>462</v>
      </c>
      <c r="B413" s="39">
        <v>806462</v>
      </c>
      <c r="C413" s="19" t="s">
        <v>304</v>
      </c>
      <c r="D413" s="199">
        <v>2812</v>
      </c>
      <c r="E413" s="13" t="s">
        <v>775</v>
      </c>
      <c r="F413" s="35">
        <v>611</v>
      </c>
      <c r="G413" s="35">
        <v>610</v>
      </c>
      <c r="H413" s="35" t="s">
        <v>2378</v>
      </c>
      <c r="I413" s="35" t="s">
        <v>2648</v>
      </c>
      <c r="J413" s="183"/>
      <c r="K413" s="183"/>
      <c r="L413" s="187"/>
      <c r="M413" s="185">
        <v>-403.1</v>
      </c>
      <c r="N413" s="174">
        <v>462</v>
      </c>
      <c r="O413" s="174"/>
      <c r="P413" s="7" t="s">
        <v>25</v>
      </c>
      <c r="Q413" s="7" t="s">
        <v>26</v>
      </c>
      <c r="R413" s="7" t="s">
        <v>23</v>
      </c>
      <c r="S413" s="7">
        <v>23501</v>
      </c>
      <c r="T413" t="str">
        <f>VLOOKUP(S413,'Acct Unit'!D:E,2,FALSE)</f>
        <v>Dept of Surgery -TB</v>
      </c>
      <c r="U413">
        <f>VLOOKUP(S413,'Acct Unit'!D:F,3,FALSE)</f>
        <v>10</v>
      </c>
      <c r="V413" s="7" t="s">
        <v>23</v>
      </c>
      <c r="W413" s="20" t="s">
        <v>14</v>
      </c>
      <c r="X413" s="20" t="s">
        <v>305</v>
      </c>
      <c r="Y413" s="2"/>
    </row>
    <row r="414" spans="1:25" ht="18.95" customHeight="1" x14ac:dyDescent="0.25">
      <c r="A414" s="12">
        <v>463</v>
      </c>
      <c r="B414" s="38">
        <v>806463</v>
      </c>
      <c r="C414" s="19" t="s">
        <v>313</v>
      </c>
      <c r="D414" s="199">
        <v>2812</v>
      </c>
      <c r="E414" s="12" t="s">
        <v>776</v>
      </c>
      <c r="F414" s="35">
        <v>611</v>
      </c>
      <c r="G414" s="35">
        <v>610</v>
      </c>
      <c r="H414" s="35" t="s">
        <v>2370</v>
      </c>
      <c r="I414" s="35" t="s">
        <v>2648</v>
      </c>
      <c r="J414" s="183"/>
      <c r="K414" s="183"/>
      <c r="L414" s="187"/>
      <c r="M414" s="185">
        <v>-34339.03</v>
      </c>
      <c r="N414" s="174">
        <v>463</v>
      </c>
      <c r="O414" s="174"/>
      <c r="P414" s="7" t="s">
        <v>315</v>
      </c>
      <c r="Q414" s="7" t="s">
        <v>316</v>
      </c>
      <c r="R414" s="7" t="s">
        <v>23</v>
      </c>
      <c r="S414" s="7">
        <v>21710</v>
      </c>
      <c r="T414" t="str">
        <f>VLOOKUP(S414,'Acct Unit'!D:E,2,FALSE)</f>
        <v>Immunodefiency Clinic (Id -TB</v>
      </c>
      <c r="U414">
        <f>VLOOKUP(S414,'Acct Unit'!D:F,3,FALSE)</f>
        <v>10</v>
      </c>
      <c r="V414" s="7" t="s">
        <v>23</v>
      </c>
      <c r="W414" s="20" t="s">
        <v>14</v>
      </c>
      <c r="X414" s="20" t="s">
        <v>314</v>
      </c>
      <c r="Y414" s="2"/>
    </row>
    <row r="415" spans="1:25" ht="18.95" customHeight="1" x14ac:dyDescent="0.25">
      <c r="A415" s="12">
        <v>465</v>
      </c>
      <c r="B415" s="38">
        <v>806465</v>
      </c>
      <c r="C415" s="13"/>
      <c r="D415" s="199">
        <v>2812</v>
      </c>
      <c r="E415" s="12" t="s">
        <v>922</v>
      </c>
      <c r="F415" s="35">
        <v>611</v>
      </c>
      <c r="G415" s="35">
        <v>610</v>
      </c>
      <c r="H415" s="35" t="s">
        <v>2336</v>
      </c>
      <c r="I415" s="35" t="s">
        <v>2648</v>
      </c>
      <c r="J415" s="183"/>
      <c r="K415" s="183"/>
      <c r="L415" s="187"/>
      <c r="M415" s="185">
        <v>-25165.81</v>
      </c>
      <c r="N415" s="174">
        <v>465</v>
      </c>
      <c r="O415" s="174"/>
      <c r="P415" s="18" t="s">
        <v>164</v>
      </c>
      <c r="Q415" s="18"/>
      <c r="R415" s="18" t="s">
        <v>8</v>
      </c>
      <c r="S415" s="7">
        <v>10452</v>
      </c>
      <c r="T415" t="str">
        <f>VLOOKUP(S415,'Acct Unit'!D:E,2,FALSE)</f>
        <v>Development Office -PA</v>
      </c>
      <c r="U415">
        <f>VLOOKUP(S415,'Acct Unit'!D:F,3,FALSE)</f>
        <v>80</v>
      </c>
      <c r="V415" s="18" t="s">
        <v>8</v>
      </c>
      <c r="W415" s="13"/>
      <c r="X415" s="13"/>
      <c r="Y415" s="2"/>
    </row>
    <row r="416" spans="1:25" ht="18.95" customHeight="1" x14ac:dyDescent="0.25">
      <c r="A416" s="13">
        <v>470</v>
      </c>
      <c r="B416" s="39">
        <v>806470</v>
      </c>
      <c r="C416" s="19" t="s">
        <v>408</v>
      </c>
      <c r="D416" s="199">
        <v>2812</v>
      </c>
      <c r="E416" s="13" t="s">
        <v>684</v>
      </c>
      <c r="F416" s="35">
        <v>611</v>
      </c>
      <c r="G416" s="35">
        <v>610</v>
      </c>
      <c r="H416" s="35" t="s">
        <v>2387</v>
      </c>
      <c r="I416" s="35" t="s">
        <v>2648</v>
      </c>
      <c r="J416" s="183"/>
      <c r="K416" s="183"/>
      <c r="L416" s="187"/>
      <c r="M416" s="185">
        <v>-6120.94</v>
      </c>
      <c r="N416" s="174">
        <v>470</v>
      </c>
      <c r="O416" s="174"/>
      <c r="P416" s="7" t="s">
        <v>120</v>
      </c>
      <c r="Q416" s="7" t="s">
        <v>121</v>
      </c>
      <c r="R416" s="7" t="s">
        <v>23</v>
      </c>
      <c r="S416" s="7">
        <v>30000</v>
      </c>
      <c r="T416" t="str">
        <f>VLOOKUP(S416,'Acct Unit'!D:E,2,FALSE)</f>
        <v>Nursing Administration -TB</v>
      </c>
      <c r="U416">
        <f>VLOOKUP(S416,'Acct Unit'!D:F,3,FALSE)</f>
        <v>10</v>
      </c>
      <c r="V416" s="7" t="s">
        <v>23</v>
      </c>
      <c r="W416" s="20" t="s">
        <v>14</v>
      </c>
      <c r="X416" s="20" t="s">
        <v>409</v>
      </c>
      <c r="Y416" s="2"/>
    </row>
    <row r="417" spans="1:25" ht="18.95" customHeight="1" x14ac:dyDescent="0.25">
      <c r="A417" s="13">
        <v>473</v>
      </c>
      <c r="B417" s="39">
        <v>806473</v>
      </c>
      <c r="C417" s="22"/>
      <c r="D417" s="199">
        <v>2812</v>
      </c>
      <c r="E417" s="13" t="s">
        <v>777</v>
      </c>
      <c r="F417" s="35">
        <v>611</v>
      </c>
      <c r="G417" s="35">
        <v>610</v>
      </c>
      <c r="H417" s="35" t="s">
        <v>2370</v>
      </c>
      <c r="I417" s="35" t="s">
        <v>2648</v>
      </c>
      <c r="J417" s="183"/>
      <c r="K417" s="183"/>
      <c r="L417" s="187"/>
      <c r="M417" s="185">
        <v>13731.23</v>
      </c>
      <c r="N417" s="174">
        <v>473</v>
      </c>
      <c r="O417" s="174"/>
      <c r="P417" s="18" t="s">
        <v>315</v>
      </c>
      <c r="Q417" s="18"/>
      <c r="R417" s="18" t="s">
        <v>23</v>
      </c>
      <c r="S417" s="7">
        <v>21710</v>
      </c>
      <c r="T417" t="str">
        <f>VLOOKUP(S417,'Acct Unit'!D:E,2,FALSE)</f>
        <v>Immunodefiency Clinic (Id -TB</v>
      </c>
      <c r="U417">
        <f>VLOOKUP(S417,'Acct Unit'!D:F,3,FALSE)</f>
        <v>10</v>
      </c>
      <c r="V417" s="18" t="s">
        <v>23</v>
      </c>
      <c r="W417" s="22"/>
      <c r="X417" s="22"/>
      <c r="Y417" s="2"/>
    </row>
    <row r="418" spans="1:25" ht="18.95" customHeight="1" x14ac:dyDescent="0.25">
      <c r="A418" s="13">
        <v>475</v>
      </c>
      <c r="B418" s="39">
        <v>806475</v>
      </c>
      <c r="C418" s="19" t="s">
        <v>410</v>
      </c>
      <c r="D418" s="199">
        <v>2812</v>
      </c>
      <c r="E418" s="13" t="s">
        <v>778</v>
      </c>
      <c r="F418" s="35">
        <v>611</v>
      </c>
      <c r="G418" s="35">
        <v>610</v>
      </c>
      <c r="H418" s="35" t="s">
        <v>2387</v>
      </c>
      <c r="I418" s="35" t="s">
        <v>2648</v>
      </c>
      <c r="J418" s="183"/>
      <c r="K418" s="183"/>
      <c r="L418" s="187"/>
      <c r="M418" s="185">
        <v>-1701.72</v>
      </c>
      <c r="N418" s="174">
        <v>475</v>
      </c>
      <c r="O418" s="174"/>
      <c r="P418" s="7" t="s">
        <v>120</v>
      </c>
      <c r="Q418" s="7" t="s">
        <v>121</v>
      </c>
      <c r="R418" s="7" t="s">
        <v>23</v>
      </c>
      <c r="S418" s="7">
        <v>30000</v>
      </c>
      <c r="T418" t="str">
        <f>VLOOKUP(S418,'Acct Unit'!D:E,2,FALSE)</f>
        <v>Nursing Administration -TB</v>
      </c>
      <c r="U418">
        <f>VLOOKUP(S418,'Acct Unit'!D:F,3,FALSE)</f>
        <v>10</v>
      </c>
      <c r="V418" s="7" t="s">
        <v>23</v>
      </c>
      <c r="W418" s="20" t="s">
        <v>14</v>
      </c>
      <c r="X418" s="20" t="s">
        <v>411</v>
      </c>
      <c r="Y418" s="2"/>
    </row>
    <row r="419" spans="1:25" ht="18.95" customHeight="1" x14ac:dyDescent="0.25">
      <c r="A419" s="13">
        <v>481</v>
      </c>
      <c r="B419" s="38">
        <v>806481</v>
      </c>
      <c r="C419" s="19" t="s">
        <v>414</v>
      </c>
      <c r="D419" s="199">
        <v>2812</v>
      </c>
      <c r="E419" s="13" t="s">
        <v>780</v>
      </c>
      <c r="F419" s="35">
        <v>611</v>
      </c>
      <c r="G419" s="35">
        <v>610</v>
      </c>
      <c r="H419" s="35" t="s">
        <v>2336</v>
      </c>
      <c r="I419" s="35" t="s">
        <v>2648</v>
      </c>
      <c r="J419" s="183"/>
      <c r="K419" s="183"/>
      <c r="L419" s="187"/>
      <c r="M419" s="185">
        <v>-26810.04</v>
      </c>
      <c r="N419" s="174">
        <v>481</v>
      </c>
      <c r="O419" s="174"/>
      <c r="P419" s="7" t="s">
        <v>416</v>
      </c>
      <c r="Q419" s="7" t="s">
        <v>417</v>
      </c>
      <c r="R419" s="7" t="s">
        <v>8</v>
      </c>
      <c r="S419" s="7">
        <v>10452</v>
      </c>
      <c r="T419" t="str">
        <f>VLOOKUP(S419,'Acct Unit'!D:E,2,FALSE)</f>
        <v>Development Office -PA</v>
      </c>
      <c r="U419">
        <f>VLOOKUP(S419,'Acct Unit'!D:F,3,FALSE)</f>
        <v>80</v>
      </c>
      <c r="V419" s="7" t="s">
        <v>8</v>
      </c>
      <c r="W419" s="20" t="s">
        <v>14</v>
      </c>
      <c r="X419" s="20" t="s">
        <v>415</v>
      </c>
      <c r="Y419" s="2"/>
    </row>
    <row r="420" spans="1:25" ht="18.95" customHeight="1" x14ac:dyDescent="0.25">
      <c r="A420" s="12">
        <v>485</v>
      </c>
      <c r="B420" s="38">
        <v>806485</v>
      </c>
      <c r="C420" s="19" t="s">
        <v>419</v>
      </c>
      <c r="D420" s="199">
        <v>2812</v>
      </c>
      <c r="E420" s="12" t="s">
        <v>782</v>
      </c>
      <c r="F420" s="35">
        <v>611</v>
      </c>
      <c r="G420" s="35">
        <v>610</v>
      </c>
      <c r="H420" s="35" t="s">
        <v>2375</v>
      </c>
      <c r="I420" s="35" t="s">
        <v>2648</v>
      </c>
      <c r="J420" s="183"/>
      <c r="K420" s="183"/>
      <c r="L420" s="187"/>
      <c r="M420" s="185">
        <v>-599.42999999999995</v>
      </c>
      <c r="N420" s="174">
        <v>485</v>
      </c>
      <c r="O420" s="174"/>
      <c r="P420" s="7" t="s">
        <v>95</v>
      </c>
      <c r="Q420" s="7" t="s">
        <v>96</v>
      </c>
      <c r="R420" s="7" t="s">
        <v>8</v>
      </c>
      <c r="S420" s="7">
        <v>22312</v>
      </c>
      <c r="T420" t="str">
        <f>VLOOKUP(S420,'Acct Unit'!D:E,2,FALSE)</f>
        <v>Psychiatry Administration -TB</v>
      </c>
      <c r="U420">
        <f>VLOOKUP(S420,'Acct Unit'!D:F,3,FALSE)</f>
        <v>10</v>
      </c>
      <c r="V420" s="7" t="s">
        <v>8</v>
      </c>
      <c r="W420" s="20" t="s">
        <v>14</v>
      </c>
      <c r="X420" s="20" t="s">
        <v>420</v>
      </c>
      <c r="Y420" s="2"/>
    </row>
    <row r="421" spans="1:25" ht="18.95" customHeight="1" x14ac:dyDescent="0.25">
      <c r="A421" s="12">
        <v>488</v>
      </c>
      <c r="B421" s="38">
        <v>806488</v>
      </c>
      <c r="C421" s="13"/>
      <c r="D421" s="199">
        <v>2812</v>
      </c>
      <c r="E421" s="12" t="s">
        <v>923</v>
      </c>
      <c r="F421" s="35">
        <v>611</v>
      </c>
      <c r="G421" s="35">
        <v>610</v>
      </c>
      <c r="H421" s="35" t="s">
        <v>2336</v>
      </c>
      <c r="I421" s="35" t="s">
        <v>2648</v>
      </c>
      <c r="J421" s="183"/>
      <c r="K421" s="183"/>
      <c r="L421" s="187"/>
      <c r="M421" s="185">
        <v>-25237.56</v>
      </c>
      <c r="N421" s="174">
        <v>488</v>
      </c>
      <c r="O421" s="174"/>
      <c r="P421" s="18" t="s">
        <v>164</v>
      </c>
      <c r="Q421" s="18"/>
      <c r="R421" s="18" t="s">
        <v>8</v>
      </c>
      <c r="S421" s="7">
        <v>10452</v>
      </c>
      <c r="T421" t="str">
        <f>VLOOKUP(S421,'Acct Unit'!D:E,2,FALSE)</f>
        <v>Development Office -PA</v>
      </c>
      <c r="U421">
        <f>VLOOKUP(S421,'Acct Unit'!D:F,3,FALSE)</f>
        <v>80</v>
      </c>
      <c r="V421" s="18" t="s">
        <v>8</v>
      </c>
      <c r="W421" s="13"/>
      <c r="X421" s="13"/>
      <c r="Y421" s="2"/>
    </row>
    <row r="422" spans="1:25" ht="18.95" customHeight="1" x14ac:dyDescent="0.25">
      <c r="A422" s="13">
        <v>499</v>
      </c>
      <c r="B422" s="38">
        <v>806499</v>
      </c>
      <c r="C422" s="19" t="s">
        <v>421</v>
      </c>
      <c r="D422" s="199">
        <v>2812</v>
      </c>
      <c r="E422" s="13" t="s">
        <v>783</v>
      </c>
      <c r="F422" s="35">
        <v>611</v>
      </c>
      <c r="G422" s="35">
        <v>610</v>
      </c>
      <c r="H422" s="35" t="s">
        <v>2371</v>
      </c>
      <c r="I422" s="35" t="s">
        <v>2648</v>
      </c>
      <c r="J422" s="183"/>
      <c r="K422" s="183"/>
      <c r="L422" s="187"/>
      <c r="M422" s="185">
        <v>-10803.41</v>
      </c>
      <c r="N422" s="174">
        <v>499</v>
      </c>
      <c r="O422" s="174"/>
      <c r="P422" s="7" t="s">
        <v>11</v>
      </c>
      <c r="Q422" s="7" t="s">
        <v>12</v>
      </c>
      <c r="R422" s="7" t="s">
        <v>8</v>
      </c>
      <c r="S422" s="7">
        <v>21714</v>
      </c>
      <c r="T422" t="str">
        <f>VLOOKUP(S422,'Acct Unit'!D:E,2,FALSE)</f>
        <v>Medicine Administration -TB</v>
      </c>
      <c r="U422">
        <f>VLOOKUP(S422,'Acct Unit'!D:F,3,FALSE)</f>
        <v>10</v>
      </c>
      <c r="V422" s="7" t="s">
        <v>8</v>
      </c>
      <c r="W422" s="7" t="s">
        <v>14</v>
      </c>
      <c r="X422" s="7" t="s">
        <v>422</v>
      </c>
      <c r="Y422" s="2"/>
    </row>
    <row r="423" spans="1:25" ht="18.95" customHeight="1" x14ac:dyDescent="0.25">
      <c r="A423" s="17">
        <v>505</v>
      </c>
      <c r="B423" s="38">
        <v>806505</v>
      </c>
      <c r="C423" s="16" t="s">
        <v>425</v>
      </c>
      <c r="D423" s="199">
        <v>2812</v>
      </c>
      <c r="E423" s="17" t="s">
        <v>785</v>
      </c>
      <c r="F423" s="35">
        <v>611</v>
      </c>
      <c r="G423" s="35">
        <v>610</v>
      </c>
      <c r="H423" s="35" t="s">
        <v>2361</v>
      </c>
      <c r="I423" s="35" t="s">
        <v>2648</v>
      </c>
      <c r="J423" s="183"/>
      <c r="K423" s="183"/>
      <c r="L423" s="187"/>
      <c r="M423" s="185">
        <v>-122913.83</v>
      </c>
      <c r="N423" s="174">
        <v>505</v>
      </c>
      <c r="O423" s="174"/>
      <c r="P423" s="7" t="s">
        <v>16</v>
      </c>
      <c r="Q423" s="7" t="s">
        <v>17</v>
      </c>
      <c r="R423" s="7" t="s">
        <v>23</v>
      </c>
      <c r="S423" s="7">
        <v>20206</v>
      </c>
      <c r="T423" t="str">
        <f>VLOOKUP(S423,'Acct Unit'!D:E,2,FALSE)</f>
        <v>Cancer Center - C1 -TB</v>
      </c>
      <c r="U423">
        <f>VLOOKUP(S423,'Acct Unit'!D:F,3,FALSE)</f>
        <v>10</v>
      </c>
      <c r="V423" s="7" t="s">
        <v>23</v>
      </c>
      <c r="W423" s="7" t="s">
        <v>14</v>
      </c>
      <c r="X423" s="7" t="s">
        <v>426</v>
      </c>
      <c r="Y423" s="2"/>
    </row>
    <row r="424" spans="1:25" ht="18.95" customHeight="1" x14ac:dyDescent="0.25">
      <c r="A424" s="17">
        <v>506</v>
      </c>
      <c r="B424" s="38">
        <v>806506</v>
      </c>
      <c r="C424" s="16" t="s">
        <v>427</v>
      </c>
      <c r="D424" s="199">
        <v>2812</v>
      </c>
      <c r="E424" s="17" t="s">
        <v>428</v>
      </c>
      <c r="F424" s="35">
        <v>611</v>
      </c>
      <c r="G424" s="35">
        <v>610</v>
      </c>
      <c r="H424" s="35" t="s">
        <v>2350</v>
      </c>
      <c r="I424" s="35" t="s">
        <v>2648</v>
      </c>
      <c r="J424" s="183"/>
      <c r="K424" s="183"/>
      <c r="L424" s="187"/>
      <c r="M424" s="185">
        <v>-151492.78</v>
      </c>
      <c r="N424" s="174">
        <v>506</v>
      </c>
      <c r="O424" s="174"/>
      <c r="P424" s="7" t="s">
        <v>48</v>
      </c>
      <c r="Q424" s="7" t="s">
        <v>49</v>
      </c>
      <c r="R424" s="7" t="s">
        <v>8</v>
      </c>
      <c r="S424" s="7">
        <v>15900</v>
      </c>
      <c r="T424" t="str">
        <f>VLOOKUP(S424,'Acct Unit'!D:E,2,FALSE)</f>
        <v>Admin Educ Center -TB</v>
      </c>
      <c r="U424">
        <f>VLOOKUP(S424,'Acct Unit'!D:F,3,FALSE)</f>
        <v>10</v>
      </c>
      <c r="V424" s="7" t="s">
        <v>8</v>
      </c>
      <c r="W424" s="7" t="s">
        <v>14</v>
      </c>
      <c r="X424" s="23" t="s">
        <v>429</v>
      </c>
      <c r="Y424" s="2"/>
    </row>
    <row r="425" spans="1:25" ht="18.95" customHeight="1" x14ac:dyDescent="0.25">
      <c r="A425" s="17">
        <v>507</v>
      </c>
      <c r="B425" s="38">
        <v>806507</v>
      </c>
      <c r="C425" s="16" t="s">
        <v>430</v>
      </c>
      <c r="D425" s="199">
        <v>2812</v>
      </c>
      <c r="E425" s="21" t="s">
        <v>786</v>
      </c>
      <c r="F425" s="35">
        <v>611</v>
      </c>
      <c r="G425" s="35">
        <v>610</v>
      </c>
      <c r="H425" s="35" t="s">
        <v>2353</v>
      </c>
      <c r="I425" s="35" t="s">
        <v>2648</v>
      </c>
      <c r="J425" s="183"/>
      <c r="K425" s="183"/>
      <c r="L425" s="187"/>
      <c r="M425" s="185">
        <v>-43969.2</v>
      </c>
      <c r="N425" s="174">
        <v>507</v>
      </c>
      <c r="O425" s="174"/>
      <c r="P425" s="20" t="s">
        <v>103</v>
      </c>
      <c r="Q425" s="7" t="s">
        <v>104</v>
      </c>
      <c r="R425" s="7" t="s">
        <v>23</v>
      </c>
      <c r="S425" s="7">
        <v>15930</v>
      </c>
      <c r="T425" t="str">
        <f>VLOOKUP(S425,'Acct Unit'!D:E,2,FALSE)</f>
        <v>Div of Cardiology -TB</v>
      </c>
      <c r="U425">
        <f>VLOOKUP(S425,'Acct Unit'!D:F,3,FALSE)</f>
        <v>10</v>
      </c>
      <c r="V425" s="7" t="s">
        <v>23</v>
      </c>
      <c r="W425" s="7" t="s">
        <v>14</v>
      </c>
      <c r="X425" s="24" t="s">
        <v>431</v>
      </c>
      <c r="Y425" s="2"/>
    </row>
    <row r="426" spans="1:25" ht="18.95" customHeight="1" x14ac:dyDescent="0.25">
      <c r="A426" s="17">
        <v>518</v>
      </c>
      <c r="B426" s="38">
        <v>806518</v>
      </c>
      <c r="C426" s="16" t="e">
        <v>#N/A</v>
      </c>
      <c r="D426" s="199">
        <v>2812</v>
      </c>
      <c r="E426" s="21" t="s">
        <v>787</v>
      </c>
      <c r="F426" s="35">
        <v>611</v>
      </c>
      <c r="G426" s="35">
        <v>610</v>
      </c>
      <c r="H426" s="35" t="s">
        <v>2338</v>
      </c>
      <c r="I426" s="35" t="s">
        <v>2648</v>
      </c>
      <c r="J426" s="183"/>
      <c r="K426" s="183"/>
      <c r="L426" s="187"/>
      <c r="M426" s="185">
        <v>-366649.45</v>
      </c>
      <c r="N426" s="174">
        <v>518</v>
      </c>
      <c r="O426" s="174"/>
      <c r="P426" s="7" t="s">
        <v>878</v>
      </c>
      <c r="Q426" s="7" t="s">
        <v>433</v>
      </c>
      <c r="R426" s="18" t="s">
        <v>23</v>
      </c>
      <c r="S426" s="7">
        <v>10102</v>
      </c>
      <c r="T426" t="str">
        <f>VLOOKUP(S426,'Acct Unit'!D:E,2,FALSE)</f>
        <v>Admin-Ortho -TB</v>
      </c>
      <c r="U426">
        <f>VLOOKUP(S426,'Acct Unit'!D:F,3,FALSE)</f>
        <v>10</v>
      </c>
      <c r="V426" s="18" t="s">
        <v>23</v>
      </c>
      <c r="W426" s="20" t="s">
        <v>14</v>
      </c>
      <c r="X426" s="20" t="s">
        <v>432</v>
      </c>
      <c r="Y426" s="2"/>
    </row>
    <row r="427" spans="1:25" ht="18.95" customHeight="1" x14ac:dyDescent="0.25">
      <c r="A427" s="13">
        <v>521</v>
      </c>
      <c r="B427" s="38">
        <v>806521</v>
      </c>
      <c r="C427" s="19" t="s">
        <v>434</v>
      </c>
      <c r="D427" s="199">
        <v>2812</v>
      </c>
      <c r="E427" s="13" t="s">
        <v>788</v>
      </c>
      <c r="F427" s="35">
        <v>611</v>
      </c>
      <c r="G427" s="35">
        <v>610</v>
      </c>
      <c r="H427" s="35" t="s">
        <v>2371</v>
      </c>
      <c r="I427" s="35" t="s">
        <v>2648</v>
      </c>
      <c r="J427" s="183"/>
      <c r="K427" s="183"/>
      <c r="L427" s="187"/>
      <c r="M427" s="185">
        <v>-16172.02</v>
      </c>
      <c r="N427" s="174">
        <v>521</v>
      </c>
      <c r="O427" s="174"/>
      <c r="P427" s="20" t="s">
        <v>11</v>
      </c>
      <c r="Q427" s="7" t="s">
        <v>12</v>
      </c>
      <c r="R427" s="7" t="s">
        <v>8</v>
      </c>
      <c r="S427" s="7">
        <v>21714</v>
      </c>
      <c r="T427" t="str">
        <f>VLOOKUP(S427,'Acct Unit'!D:E,2,FALSE)</f>
        <v>Medicine Administration -TB</v>
      </c>
      <c r="U427">
        <f>VLOOKUP(S427,'Acct Unit'!D:F,3,FALSE)</f>
        <v>10</v>
      </c>
      <c r="V427" s="7" t="s">
        <v>8</v>
      </c>
      <c r="W427" s="7" t="s">
        <v>14</v>
      </c>
      <c r="X427" s="23" t="s">
        <v>435</v>
      </c>
      <c r="Y427" s="2"/>
    </row>
    <row r="428" spans="1:25" ht="18.95" customHeight="1" x14ac:dyDescent="0.25">
      <c r="A428" s="17">
        <v>522</v>
      </c>
      <c r="B428" s="38">
        <v>806522</v>
      </c>
      <c r="C428" s="16" t="s">
        <v>436</v>
      </c>
      <c r="D428" s="199">
        <v>2812</v>
      </c>
      <c r="E428" s="21" t="s">
        <v>789</v>
      </c>
      <c r="F428" s="35">
        <v>611</v>
      </c>
      <c r="G428" s="35">
        <v>610</v>
      </c>
      <c r="H428" s="35" t="s">
        <v>2336</v>
      </c>
      <c r="I428" s="35" t="s">
        <v>2648</v>
      </c>
      <c r="J428" s="183"/>
      <c r="K428" s="183"/>
      <c r="L428" s="187"/>
      <c r="M428" s="185">
        <v>-271127.09000000003</v>
      </c>
      <c r="N428" s="174">
        <v>522</v>
      </c>
      <c r="O428" s="174"/>
      <c r="P428" s="7" t="s">
        <v>164</v>
      </c>
      <c r="Q428" s="7" t="s">
        <v>214</v>
      </c>
      <c r="R428" s="7" t="s">
        <v>8</v>
      </c>
      <c r="S428" s="7">
        <v>10452</v>
      </c>
      <c r="T428" t="str">
        <f>VLOOKUP(S428,'Acct Unit'!D:E,2,FALSE)</f>
        <v>Development Office -PA</v>
      </c>
      <c r="U428">
        <f>VLOOKUP(S428,'Acct Unit'!D:F,3,FALSE)</f>
        <v>80</v>
      </c>
      <c r="V428" s="7" t="s">
        <v>8</v>
      </c>
      <c r="W428" s="7" t="s">
        <v>14</v>
      </c>
      <c r="X428" s="23" t="s">
        <v>287</v>
      </c>
      <c r="Y428" s="2"/>
    </row>
    <row r="429" spans="1:25" ht="18.95" customHeight="1" x14ac:dyDescent="0.25">
      <c r="A429" s="17">
        <v>524</v>
      </c>
      <c r="B429" s="38">
        <v>806524</v>
      </c>
      <c r="C429" s="16" t="s">
        <v>437</v>
      </c>
      <c r="D429" s="199">
        <v>2812</v>
      </c>
      <c r="E429" s="21" t="s">
        <v>790</v>
      </c>
      <c r="F429" s="35">
        <v>611</v>
      </c>
      <c r="G429" s="35">
        <v>610</v>
      </c>
      <c r="H429" s="35" t="s">
        <v>2361</v>
      </c>
      <c r="I429" s="35" t="s">
        <v>2648</v>
      </c>
      <c r="J429" s="183"/>
      <c r="K429" s="183"/>
      <c r="L429" s="187"/>
      <c r="M429" s="185">
        <v>-25912.400000000001</v>
      </c>
      <c r="N429" s="174">
        <v>524</v>
      </c>
      <c r="O429" s="174"/>
      <c r="P429" s="7" t="s">
        <v>16</v>
      </c>
      <c r="Q429" s="7" t="s">
        <v>17</v>
      </c>
      <c r="R429" s="7" t="s">
        <v>23</v>
      </c>
      <c r="S429" s="7">
        <v>20206</v>
      </c>
      <c r="T429" t="str">
        <f>VLOOKUP(S429,'Acct Unit'!D:E,2,FALSE)</f>
        <v>Cancer Center - C1 -TB</v>
      </c>
      <c r="U429">
        <f>VLOOKUP(S429,'Acct Unit'!D:F,3,FALSE)</f>
        <v>10</v>
      </c>
      <c r="V429" s="7" t="s">
        <v>23</v>
      </c>
      <c r="W429" s="7" t="s">
        <v>14</v>
      </c>
      <c r="X429" s="23" t="s">
        <v>438</v>
      </c>
      <c r="Y429" s="2"/>
    </row>
    <row r="430" spans="1:25" ht="18.95" customHeight="1" x14ac:dyDescent="0.25">
      <c r="A430" s="17">
        <v>530</v>
      </c>
      <c r="B430" s="38">
        <v>806530</v>
      </c>
      <c r="C430" s="16" t="s">
        <v>447</v>
      </c>
      <c r="D430" s="199">
        <v>2812</v>
      </c>
      <c r="E430" s="21" t="s">
        <v>448</v>
      </c>
      <c r="F430" s="35">
        <v>611</v>
      </c>
      <c r="G430" s="35">
        <v>610</v>
      </c>
      <c r="H430" s="35" t="s">
        <v>2350</v>
      </c>
      <c r="I430" s="35" t="s">
        <v>2648</v>
      </c>
      <c r="J430" s="183"/>
      <c r="K430" s="183"/>
      <c r="L430" s="187"/>
      <c r="M430" s="185">
        <v>-53359.47</v>
      </c>
      <c r="N430" s="174">
        <v>530</v>
      </c>
      <c r="O430" s="174"/>
      <c r="P430" s="7" t="s">
        <v>48</v>
      </c>
      <c r="Q430" s="7" t="s">
        <v>49</v>
      </c>
      <c r="R430" s="7" t="s">
        <v>8</v>
      </c>
      <c r="S430" s="7">
        <v>15900</v>
      </c>
      <c r="T430" t="str">
        <f>VLOOKUP(S430,'Acct Unit'!D:E,2,FALSE)</f>
        <v>Admin Educ Center -TB</v>
      </c>
      <c r="U430">
        <f>VLOOKUP(S430,'Acct Unit'!D:F,3,FALSE)</f>
        <v>10</v>
      </c>
      <c r="V430" s="7" t="s">
        <v>8</v>
      </c>
      <c r="W430" s="7" t="s">
        <v>14</v>
      </c>
      <c r="X430" s="23" t="s">
        <v>449</v>
      </c>
      <c r="Y430" s="2"/>
    </row>
    <row r="431" spans="1:25" ht="18.95" customHeight="1" x14ac:dyDescent="0.25">
      <c r="A431" s="17">
        <v>534</v>
      </c>
      <c r="B431" s="38">
        <v>806534</v>
      </c>
      <c r="C431" s="16" t="s">
        <v>450</v>
      </c>
      <c r="D431" s="199">
        <v>2812</v>
      </c>
      <c r="E431" s="17" t="s">
        <v>794</v>
      </c>
      <c r="F431" s="35">
        <v>611</v>
      </c>
      <c r="G431" s="35">
        <v>610</v>
      </c>
      <c r="H431" s="35" t="s">
        <v>2348</v>
      </c>
      <c r="I431" s="35" t="s">
        <v>2648</v>
      </c>
      <c r="J431" s="183"/>
      <c r="K431" s="183"/>
      <c r="L431" s="187"/>
      <c r="M431" s="185">
        <v>-19504.099999999999</v>
      </c>
      <c r="N431" s="174">
        <v>534</v>
      </c>
      <c r="O431" s="174"/>
      <c r="P431" s="7" t="s">
        <v>160</v>
      </c>
      <c r="Q431" s="7" t="s">
        <v>161</v>
      </c>
      <c r="R431" s="7" t="s">
        <v>8</v>
      </c>
      <c r="S431" s="7">
        <v>15410</v>
      </c>
      <c r="T431" t="str">
        <f>VLOOKUP(S431,'Acct Unit'!D:E,2,FALSE)</f>
        <v>Volunteers -TB</v>
      </c>
      <c r="U431">
        <f>VLOOKUP(S431,'Acct Unit'!D:F,3,FALSE)</f>
        <v>10</v>
      </c>
      <c r="V431" s="7" t="s">
        <v>8</v>
      </c>
      <c r="W431" s="7" t="s">
        <v>14</v>
      </c>
      <c r="X431" s="23" t="s">
        <v>451</v>
      </c>
      <c r="Y431" s="2"/>
    </row>
    <row r="432" spans="1:25" ht="18.95" customHeight="1" x14ac:dyDescent="0.25">
      <c r="A432" s="17">
        <v>536</v>
      </c>
      <c r="B432" s="38">
        <v>806536</v>
      </c>
      <c r="C432" s="18"/>
      <c r="D432" s="199">
        <v>2812</v>
      </c>
      <c r="E432" s="17" t="s">
        <v>795</v>
      </c>
      <c r="F432" s="35">
        <v>611</v>
      </c>
      <c r="G432" s="35">
        <v>610</v>
      </c>
      <c r="H432" s="35" t="s">
        <v>2383</v>
      </c>
      <c r="I432" s="35" t="s">
        <v>2648</v>
      </c>
      <c r="J432" s="183"/>
      <c r="K432" s="183"/>
      <c r="L432" s="187"/>
      <c r="M432" s="185">
        <v>-47221.48</v>
      </c>
      <c r="N432" s="174">
        <v>536</v>
      </c>
      <c r="O432" s="174"/>
      <c r="P432" s="18" t="s">
        <v>78</v>
      </c>
      <c r="Q432" s="18"/>
      <c r="R432" s="18" t="s">
        <v>23</v>
      </c>
      <c r="S432" s="7">
        <v>24015</v>
      </c>
      <c r="T432" t="str">
        <f>VLOOKUP(S432,'Acct Unit'!D:E,2,FALSE)</f>
        <v>OB/GYN Outpatient Paley -TB</v>
      </c>
      <c r="U432">
        <f>VLOOKUP(S432,'Acct Unit'!D:F,3,FALSE)</f>
        <v>10</v>
      </c>
      <c r="V432" s="18" t="s">
        <v>23</v>
      </c>
      <c r="W432" s="18"/>
      <c r="X432" s="18"/>
      <c r="Y432" s="2"/>
    </row>
    <row r="433" spans="1:25" ht="18.95" customHeight="1" x14ac:dyDescent="0.25">
      <c r="A433" s="17">
        <v>537</v>
      </c>
      <c r="B433" s="38">
        <v>806537</v>
      </c>
      <c r="C433" s="17"/>
      <c r="D433" s="199">
        <v>2812</v>
      </c>
      <c r="E433" s="17" t="s">
        <v>926</v>
      </c>
      <c r="F433" s="35">
        <v>611</v>
      </c>
      <c r="G433" s="35">
        <v>610</v>
      </c>
      <c r="H433" s="35" t="s">
        <v>2336</v>
      </c>
      <c r="I433" s="35" t="s">
        <v>2648</v>
      </c>
      <c r="J433" s="183"/>
      <c r="K433" s="183"/>
      <c r="L433" s="187"/>
      <c r="M433" s="185">
        <v>-5705</v>
      </c>
      <c r="N433" s="174">
        <v>537</v>
      </c>
      <c r="O433" s="174"/>
      <c r="P433" s="18" t="s">
        <v>164</v>
      </c>
      <c r="Q433" s="18"/>
      <c r="R433" s="18" t="s">
        <v>8</v>
      </c>
      <c r="S433" s="7">
        <v>10452</v>
      </c>
      <c r="T433" t="str">
        <f>VLOOKUP(S433,'Acct Unit'!D:E,2,FALSE)</f>
        <v>Development Office -PA</v>
      </c>
      <c r="U433">
        <f>VLOOKUP(S433,'Acct Unit'!D:F,3,FALSE)</f>
        <v>80</v>
      </c>
      <c r="V433" s="18" t="s">
        <v>8</v>
      </c>
      <c r="W433" s="17"/>
      <c r="X433" s="182"/>
      <c r="Y433" s="2"/>
    </row>
    <row r="434" spans="1:25" ht="18.95" customHeight="1" x14ac:dyDescent="0.25">
      <c r="A434" s="17">
        <v>540</v>
      </c>
      <c r="B434" s="38">
        <v>806540</v>
      </c>
      <c r="C434" s="16" t="s">
        <v>452</v>
      </c>
      <c r="D434" s="199">
        <v>2812</v>
      </c>
      <c r="E434" s="21" t="s">
        <v>796</v>
      </c>
      <c r="F434" s="35">
        <v>611</v>
      </c>
      <c r="G434" s="35">
        <v>610</v>
      </c>
      <c r="H434" s="35" t="s">
        <v>2361</v>
      </c>
      <c r="I434" s="35" t="s">
        <v>2648</v>
      </c>
      <c r="J434" s="183"/>
      <c r="K434" s="183"/>
      <c r="L434" s="187"/>
      <c r="M434" s="185">
        <v>-44831.35</v>
      </c>
      <c r="N434" s="174">
        <v>540</v>
      </c>
      <c r="O434" s="174"/>
      <c r="P434" s="7" t="s">
        <v>16</v>
      </c>
      <c r="Q434" s="7" t="s">
        <v>17</v>
      </c>
      <c r="R434" s="7" t="s">
        <v>8</v>
      </c>
      <c r="S434" s="7">
        <v>20206</v>
      </c>
      <c r="T434" t="str">
        <f>VLOOKUP(S434,'Acct Unit'!D:E,2,FALSE)</f>
        <v>Cancer Center - C1 -TB</v>
      </c>
      <c r="U434">
        <f>VLOOKUP(S434,'Acct Unit'!D:F,3,FALSE)</f>
        <v>10</v>
      </c>
      <c r="V434" s="7" t="s">
        <v>8</v>
      </c>
      <c r="W434" s="7" t="s">
        <v>14</v>
      </c>
      <c r="X434" s="23" t="s">
        <v>453</v>
      </c>
      <c r="Y434" s="2"/>
    </row>
    <row r="435" spans="1:25" ht="18.95" customHeight="1" x14ac:dyDescent="0.25">
      <c r="A435" s="17">
        <v>541</v>
      </c>
      <c r="B435" s="38">
        <v>806541</v>
      </c>
      <c r="C435" s="17"/>
      <c r="D435" s="199">
        <v>2812</v>
      </c>
      <c r="E435" s="21" t="s">
        <v>685</v>
      </c>
      <c r="F435" s="35">
        <v>611</v>
      </c>
      <c r="G435" s="35">
        <v>610</v>
      </c>
      <c r="H435" s="35" t="s">
        <v>2336</v>
      </c>
      <c r="I435" s="35" t="s">
        <v>2648</v>
      </c>
      <c r="J435" s="183"/>
      <c r="K435" s="183"/>
      <c r="L435" s="187"/>
      <c r="M435" s="185">
        <v>-5595</v>
      </c>
      <c r="N435" s="174">
        <v>541</v>
      </c>
      <c r="O435" s="174"/>
      <c r="P435" s="18" t="s">
        <v>164</v>
      </c>
      <c r="Q435" s="18"/>
      <c r="R435" s="18" t="s">
        <v>8</v>
      </c>
      <c r="S435" s="7">
        <v>10452</v>
      </c>
      <c r="T435" t="str">
        <f>VLOOKUP(S435,'Acct Unit'!D:E,2,FALSE)</f>
        <v>Development Office -PA</v>
      </c>
      <c r="U435">
        <f>VLOOKUP(S435,'Acct Unit'!D:F,3,FALSE)</f>
        <v>80</v>
      </c>
      <c r="V435" s="18" t="s">
        <v>8</v>
      </c>
      <c r="W435" s="17"/>
      <c r="X435" s="17"/>
      <c r="Y435" s="2"/>
    </row>
    <row r="436" spans="1:25" ht="18.95" customHeight="1" x14ac:dyDescent="0.25">
      <c r="A436" s="17">
        <v>542</v>
      </c>
      <c r="B436" s="38">
        <v>806542</v>
      </c>
      <c r="C436" s="17"/>
      <c r="D436" s="199">
        <v>2812</v>
      </c>
      <c r="E436" s="21" t="s">
        <v>925</v>
      </c>
      <c r="F436" s="35">
        <v>611</v>
      </c>
      <c r="G436" s="35">
        <v>610</v>
      </c>
      <c r="H436" s="35" t="s">
        <v>2336</v>
      </c>
      <c r="I436" s="35" t="s">
        <v>2648</v>
      </c>
      <c r="J436" s="183"/>
      <c r="K436" s="183"/>
      <c r="L436" s="187"/>
      <c r="M436" s="185">
        <v>-18613.759999999998</v>
      </c>
      <c r="N436" s="174">
        <v>542</v>
      </c>
      <c r="O436" s="174"/>
      <c r="P436" s="18" t="s">
        <v>164</v>
      </c>
      <c r="Q436" s="18"/>
      <c r="R436" s="18" t="s">
        <v>8</v>
      </c>
      <c r="S436" s="7">
        <v>10452</v>
      </c>
      <c r="T436" t="str">
        <f>VLOOKUP(S436,'Acct Unit'!D:E,2,FALSE)</f>
        <v>Development Office -PA</v>
      </c>
      <c r="U436">
        <f>VLOOKUP(S436,'Acct Unit'!D:F,3,FALSE)</f>
        <v>80</v>
      </c>
      <c r="V436" s="18" t="s">
        <v>8</v>
      </c>
      <c r="W436" s="17"/>
      <c r="X436" s="17"/>
      <c r="Y436" s="2"/>
    </row>
    <row r="437" spans="1:25" ht="18.95" customHeight="1" x14ac:dyDescent="0.25">
      <c r="A437" s="17">
        <v>543</v>
      </c>
      <c r="B437" s="38">
        <v>806543</v>
      </c>
      <c r="C437" s="16" t="s">
        <v>454</v>
      </c>
      <c r="D437" s="199">
        <v>2812</v>
      </c>
      <c r="E437" s="21" t="s">
        <v>797</v>
      </c>
      <c r="F437" s="35">
        <v>611</v>
      </c>
      <c r="G437" s="35">
        <v>610</v>
      </c>
      <c r="H437" s="35" t="s">
        <v>2364</v>
      </c>
      <c r="I437" s="35" t="s">
        <v>2648</v>
      </c>
      <c r="J437" s="183"/>
      <c r="K437" s="183"/>
      <c r="L437" s="187"/>
      <c r="M437" s="185">
        <v>-121763.98</v>
      </c>
      <c r="N437" s="174">
        <v>543</v>
      </c>
      <c r="O437" s="174"/>
      <c r="P437" s="7" t="s">
        <v>146</v>
      </c>
      <c r="Q437" s="7" t="s">
        <v>147</v>
      </c>
      <c r="R437" s="7" t="s">
        <v>23</v>
      </c>
      <c r="S437" s="7">
        <v>20700</v>
      </c>
      <c r="T437" t="str">
        <f>VLOOKUP(S437,'Acct Unit'!D:E,2,FALSE)</f>
        <v>Outpatient - Dental -TB</v>
      </c>
      <c r="U437">
        <f>VLOOKUP(S437,'Acct Unit'!D:F,3,FALSE)</f>
        <v>10</v>
      </c>
      <c r="V437" s="7" t="s">
        <v>23</v>
      </c>
      <c r="W437" s="7" t="s">
        <v>14</v>
      </c>
      <c r="X437" s="24" t="s">
        <v>455</v>
      </c>
      <c r="Y437" s="2"/>
    </row>
    <row r="438" spans="1:25" ht="18.95" customHeight="1" x14ac:dyDescent="0.25">
      <c r="A438" s="17">
        <v>547</v>
      </c>
      <c r="B438" s="38">
        <v>806547</v>
      </c>
      <c r="C438" s="16" t="s">
        <v>456</v>
      </c>
      <c r="D438" s="199">
        <v>2812</v>
      </c>
      <c r="E438" s="17" t="s">
        <v>798</v>
      </c>
      <c r="F438" s="35">
        <v>611</v>
      </c>
      <c r="G438" s="35">
        <v>610</v>
      </c>
      <c r="H438" s="35" t="s">
        <v>2382</v>
      </c>
      <c r="I438" s="35" t="s">
        <v>2648</v>
      </c>
      <c r="J438" s="183"/>
      <c r="K438" s="183"/>
      <c r="L438" s="187"/>
      <c r="M438" s="185">
        <v>-8214.7000000000007</v>
      </c>
      <c r="N438" s="174">
        <v>547</v>
      </c>
      <c r="O438" s="174"/>
      <c r="P438" s="7" t="s">
        <v>127</v>
      </c>
      <c r="Q438" s="7" t="s">
        <v>128</v>
      </c>
      <c r="R438" s="7" t="s">
        <v>23</v>
      </c>
      <c r="S438" s="7">
        <v>24001</v>
      </c>
      <c r="T438" t="str">
        <f>VLOOKUP(S438,'Acct Unit'!D:E,2,FALSE)</f>
        <v>Pediatric Administration -TB</v>
      </c>
      <c r="U438">
        <f>VLOOKUP(S438,'Acct Unit'!D:F,3,FALSE)</f>
        <v>10</v>
      </c>
      <c r="V438" s="7" t="s">
        <v>23</v>
      </c>
      <c r="W438" s="7" t="s">
        <v>14</v>
      </c>
      <c r="X438" s="7" t="s">
        <v>457</v>
      </c>
      <c r="Y438" s="2"/>
    </row>
    <row r="439" spans="1:25" ht="18.95" customHeight="1" x14ac:dyDescent="0.25">
      <c r="A439" s="17">
        <v>550</v>
      </c>
      <c r="B439" s="38">
        <v>806550</v>
      </c>
      <c r="C439" s="17"/>
      <c r="D439" s="199">
        <v>2812</v>
      </c>
      <c r="E439" s="17" t="s">
        <v>924</v>
      </c>
      <c r="F439" s="35">
        <v>611</v>
      </c>
      <c r="G439" s="35">
        <v>610</v>
      </c>
      <c r="H439" s="35" t="s">
        <v>2336</v>
      </c>
      <c r="I439" s="35" t="s">
        <v>2648</v>
      </c>
      <c r="J439" s="183"/>
      <c r="K439" s="183"/>
      <c r="L439" s="187"/>
      <c r="M439" s="185">
        <v>-10724.68</v>
      </c>
      <c r="N439" s="174">
        <v>550</v>
      </c>
      <c r="O439" s="174"/>
      <c r="P439" s="18" t="s">
        <v>164</v>
      </c>
      <c r="Q439" s="18"/>
      <c r="R439" s="18" t="s">
        <v>8</v>
      </c>
      <c r="S439" s="7">
        <v>10452</v>
      </c>
      <c r="T439" t="str">
        <f>VLOOKUP(S439,'Acct Unit'!D:E,2,FALSE)</f>
        <v>Development Office -PA</v>
      </c>
      <c r="U439">
        <f>VLOOKUP(S439,'Acct Unit'!D:F,3,FALSE)</f>
        <v>80</v>
      </c>
      <c r="V439" s="18" t="s">
        <v>8</v>
      </c>
      <c r="W439" s="17"/>
      <c r="X439" s="17"/>
      <c r="Y439" s="2"/>
    </row>
    <row r="440" spans="1:25" ht="18.95" customHeight="1" x14ac:dyDescent="0.25">
      <c r="A440" s="17">
        <v>551</v>
      </c>
      <c r="B440" s="38">
        <v>806551</v>
      </c>
      <c r="C440" s="16" t="s">
        <v>458</v>
      </c>
      <c r="D440" s="199">
        <v>2812</v>
      </c>
      <c r="E440" s="17" t="s">
        <v>799</v>
      </c>
      <c r="F440" s="35">
        <v>611</v>
      </c>
      <c r="G440" s="35">
        <v>610</v>
      </c>
      <c r="H440" s="35" t="s">
        <v>2383</v>
      </c>
      <c r="I440" s="35" t="s">
        <v>2648</v>
      </c>
      <c r="J440" s="183"/>
      <c r="K440" s="183"/>
      <c r="L440" s="187"/>
      <c r="M440" s="185">
        <v>-82981.039999999994</v>
      </c>
      <c r="N440" s="174">
        <v>551</v>
      </c>
      <c r="O440" s="174"/>
      <c r="P440" s="7" t="s">
        <v>78</v>
      </c>
      <c r="Q440" s="7" t="s">
        <v>79</v>
      </c>
      <c r="R440" s="7" t="s">
        <v>23</v>
      </c>
      <c r="S440" s="7">
        <v>24015</v>
      </c>
      <c r="T440" t="str">
        <f>VLOOKUP(S440,'Acct Unit'!D:E,2,FALSE)</f>
        <v>OB/GYN Outpatient Paley -TB</v>
      </c>
      <c r="U440">
        <f>VLOOKUP(S440,'Acct Unit'!D:F,3,FALSE)</f>
        <v>10</v>
      </c>
      <c r="V440" s="7" t="s">
        <v>23</v>
      </c>
      <c r="W440" s="7" t="s">
        <v>14</v>
      </c>
      <c r="X440" s="23" t="s">
        <v>459</v>
      </c>
      <c r="Y440" s="2"/>
    </row>
    <row r="441" spans="1:25" ht="18.95" customHeight="1" x14ac:dyDescent="0.25">
      <c r="A441" s="17">
        <v>558</v>
      </c>
      <c r="B441" s="38">
        <v>806558</v>
      </c>
      <c r="C441" s="16" t="s">
        <v>460</v>
      </c>
      <c r="D441" s="199">
        <v>2812</v>
      </c>
      <c r="E441" s="17" t="s">
        <v>800</v>
      </c>
      <c r="F441" s="35">
        <v>611</v>
      </c>
      <c r="G441" s="35">
        <v>610</v>
      </c>
      <c r="H441" s="35" t="s">
        <v>2337</v>
      </c>
      <c r="I441" s="35" t="s">
        <v>2648</v>
      </c>
      <c r="J441" s="183"/>
      <c r="K441" s="183"/>
      <c r="L441" s="187"/>
      <c r="M441" s="185">
        <v>-22485.47</v>
      </c>
      <c r="N441" s="174">
        <v>558</v>
      </c>
      <c r="O441" s="174"/>
      <c r="P441" s="7" t="s">
        <v>462</v>
      </c>
      <c r="Q441" s="7" t="s">
        <v>463</v>
      </c>
      <c r="R441" s="7" t="s">
        <v>23</v>
      </c>
      <c r="S441" s="7">
        <v>10101</v>
      </c>
      <c r="T441" t="str">
        <f>VLOOKUP(S441,'Acct Unit'!D:E,2,FALSE)</f>
        <v>Administration -TB</v>
      </c>
      <c r="U441">
        <f>VLOOKUP(S441,'Acct Unit'!D:F,3,FALSE)</f>
        <v>10</v>
      </c>
      <c r="V441" s="7" t="s">
        <v>23</v>
      </c>
      <c r="W441" s="7" t="s">
        <v>14</v>
      </c>
      <c r="X441" s="24" t="s">
        <v>461</v>
      </c>
      <c r="Y441" s="2"/>
    </row>
    <row r="442" spans="1:25" ht="18.95" customHeight="1" x14ac:dyDescent="0.25">
      <c r="A442" s="17">
        <v>559</v>
      </c>
      <c r="B442" s="38">
        <v>806559</v>
      </c>
      <c r="C442" s="16" t="s">
        <v>464</v>
      </c>
      <c r="D442" s="199">
        <v>2812</v>
      </c>
      <c r="E442" s="21" t="s">
        <v>686</v>
      </c>
      <c r="F442" s="35">
        <v>611</v>
      </c>
      <c r="G442" s="35">
        <v>610</v>
      </c>
      <c r="H442" s="35" t="s">
        <v>2336</v>
      </c>
      <c r="I442" s="35" t="s">
        <v>2648</v>
      </c>
      <c r="J442" s="183"/>
      <c r="K442" s="183"/>
      <c r="L442" s="187"/>
      <c r="M442" s="185">
        <v>-17471.27</v>
      </c>
      <c r="N442" s="174">
        <v>559</v>
      </c>
      <c r="O442" s="174"/>
      <c r="P442" s="7" t="s">
        <v>164</v>
      </c>
      <c r="Q442" s="7" t="s">
        <v>214</v>
      </c>
      <c r="R442" s="7" t="s">
        <v>8</v>
      </c>
      <c r="S442" s="7">
        <v>10452</v>
      </c>
      <c r="T442" t="str">
        <f>VLOOKUP(S442,'Acct Unit'!D:E,2,FALSE)</f>
        <v>Development Office -PA</v>
      </c>
      <c r="U442">
        <f>VLOOKUP(S442,'Acct Unit'!D:F,3,FALSE)</f>
        <v>80</v>
      </c>
      <c r="V442" s="7" t="s">
        <v>8</v>
      </c>
      <c r="W442" s="7" t="s">
        <v>14</v>
      </c>
      <c r="X442" s="23" t="s">
        <v>465</v>
      </c>
      <c r="Y442" s="2"/>
    </row>
    <row r="443" spans="1:25" ht="18.95" customHeight="1" x14ac:dyDescent="0.25">
      <c r="A443" s="17">
        <v>560</v>
      </c>
      <c r="B443" s="38">
        <v>806560</v>
      </c>
      <c r="C443" s="16" t="s">
        <v>466</v>
      </c>
      <c r="D443" s="199">
        <v>2812</v>
      </c>
      <c r="E443" s="17" t="s">
        <v>801</v>
      </c>
      <c r="F443" s="35">
        <v>611</v>
      </c>
      <c r="G443" s="35">
        <v>610</v>
      </c>
      <c r="H443" s="35" t="s">
        <v>2368</v>
      </c>
      <c r="I443" s="35" t="s">
        <v>2648</v>
      </c>
      <c r="J443" s="183"/>
      <c r="K443" s="183"/>
      <c r="L443" s="187"/>
      <c r="M443" s="185">
        <v>-802.71</v>
      </c>
      <c r="N443" s="174">
        <v>560</v>
      </c>
      <c r="O443" s="174"/>
      <c r="P443" s="7" t="s">
        <v>468</v>
      </c>
      <c r="Q443" s="7" t="s">
        <v>469</v>
      </c>
      <c r="R443" s="7" t="s">
        <v>8</v>
      </c>
      <c r="S443" s="7">
        <v>21700</v>
      </c>
      <c r="T443" t="str">
        <f>VLOOKUP(S443,'Acct Unit'!D:E,2,FALSE)</f>
        <v>Gastroenterology -TB</v>
      </c>
      <c r="U443">
        <f>VLOOKUP(S443,'Acct Unit'!D:F,3,FALSE)</f>
        <v>10</v>
      </c>
      <c r="V443" s="7" t="s">
        <v>8</v>
      </c>
      <c r="W443" s="7" t="s">
        <v>14</v>
      </c>
      <c r="X443" s="23" t="s">
        <v>467</v>
      </c>
      <c r="Y443" s="2"/>
    </row>
    <row r="444" spans="1:25" ht="18.95" customHeight="1" x14ac:dyDescent="0.25">
      <c r="A444" s="17">
        <v>562</v>
      </c>
      <c r="B444" s="38">
        <v>806562</v>
      </c>
      <c r="C444" s="17"/>
      <c r="D444" s="199">
        <v>2812</v>
      </c>
      <c r="E444" s="17" t="s">
        <v>954</v>
      </c>
      <c r="F444" s="35">
        <v>611</v>
      </c>
      <c r="G444" s="35">
        <v>610</v>
      </c>
      <c r="H444" s="35" t="s">
        <v>2336</v>
      </c>
      <c r="I444" s="35" t="s">
        <v>2648</v>
      </c>
      <c r="J444" s="183"/>
      <c r="K444" s="183"/>
      <c r="L444" s="187"/>
      <c r="M444" s="185">
        <v>-74481.509999999995</v>
      </c>
      <c r="N444" s="174">
        <v>562</v>
      </c>
      <c r="O444" s="174"/>
      <c r="P444" s="18" t="s">
        <v>164</v>
      </c>
      <c r="Q444" s="18"/>
      <c r="R444" s="18" t="s">
        <v>8</v>
      </c>
      <c r="S444" s="7">
        <v>10452</v>
      </c>
      <c r="T444" t="str">
        <f>VLOOKUP(S444,'Acct Unit'!D:E,2,FALSE)</f>
        <v>Development Office -PA</v>
      </c>
      <c r="U444">
        <f>VLOOKUP(S444,'Acct Unit'!D:F,3,FALSE)</f>
        <v>80</v>
      </c>
      <c r="V444" s="18" t="s">
        <v>8</v>
      </c>
      <c r="W444" s="17"/>
      <c r="X444" s="17"/>
      <c r="Y444" s="2"/>
    </row>
    <row r="445" spans="1:25" ht="18.95" customHeight="1" x14ac:dyDescent="0.25">
      <c r="A445" s="17">
        <v>563</v>
      </c>
      <c r="B445" s="38">
        <v>806563</v>
      </c>
      <c r="C445" s="17"/>
      <c r="D445" s="199">
        <v>2812</v>
      </c>
      <c r="E445" s="17" t="s">
        <v>929</v>
      </c>
      <c r="F445" s="35">
        <v>611</v>
      </c>
      <c r="G445" s="35">
        <v>610</v>
      </c>
      <c r="H445" s="35" t="s">
        <v>2336</v>
      </c>
      <c r="I445" s="35" t="s">
        <v>2648</v>
      </c>
      <c r="J445" s="183"/>
      <c r="K445" s="183"/>
      <c r="L445" s="187"/>
      <c r="M445" s="185">
        <v>-7700</v>
      </c>
      <c r="N445" s="174">
        <v>563</v>
      </c>
      <c r="O445" s="174"/>
      <c r="P445" s="18" t="s">
        <v>164</v>
      </c>
      <c r="Q445" s="18"/>
      <c r="R445" s="22" t="s">
        <v>8</v>
      </c>
      <c r="S445" s="20">
        <v>10452</v>
      </c>
      <c r="T445" t="str">
        <f>VLOOKUP(S445,'Acct Unit'!D:E,2,FALSE)</f>
        <v>Development Office -PA</v>
      </c>
      <c r="U445">
        <f>VLOOKUP(S445,'Acct Unit'!D:F,3,FALSE)</f>
        <v>80</v>
      </c>
      <c r="V445" s="22" t="s">
        <v>8</v>
      </c>
      <c r="W445" s="13"/>
      <c r="X445" s="13"/>
      <c r="Y445" s="2"/>
    </row>
    <row r="446" spans="1:25" ht="18.95" customHeight="1" x14ac:dyDescent="0.25">
      <c r="A446" s="12">
        <v>567</v>
      </c>
      <c r="B446" s="38">
        <v>806567</v>
      </c>
      <c r="C446" s="13"/>
      <c r="D446" s="199">
        <v>2812</v>
      </c>
      <c r="E446" s="12" t="s">
        <v>927</v>
      </c>
      <c r="F446" s="35">
        <v>611</v>
      </c>
      <c r="G446" s="37">
        <v>610</v>
      </c>
      <c r="H446" s="35" t="s">
        <v>2336</v>
      </c>
      <c r="I446" s="35" t="s">
        <v>2648</v>
      </c>
      <c r="J446" s="187"/>
      <c r="K446" s="187"/>
      <c r="L446" s="187"/>
      <c r="M446" s="185">
        <v>-30097.4</v>
      </c>
      <c r="N446" s="174">
        <v>567</v>
      </c>
      <c r="O446" s="174"/>
      <c r="P446" s="205" t="s">
        <v>164</v>
      </c>
      <c r="Q446" s="22"/>
      <c r="R446" s="22" t="s">
        <v>8</v>
      </c>
      <c r="S446" s="20">
        <v>10452</v>
      </c>
      <c r="T446" t="str">
        <f>VLOOKUP(S446,'Acct Unit'!D:E,2,FALSE)</f>
        <v>Development Office -PA</v>
      </c>
      <c r="U446">
        <f>VLOOKUP(S446,'Acct Unit'!D:F,3,FALSE)</f>
        <v>80</v>
      </c>
      <c r="V446" s="22" t="s">
        <v>8</v>
      </c>
      <c r="W446" s="13"/>
      <c r="X446" s="13"/>
      <c r="Y446" s="2"/>
    </row>
    <row r="447" spans="1:25" ht="18.95" customHeight="1" x14ac:dyDescent="0.25">
      <c r="A447" s="12">
        <v>569</v>
      </c>
      <c r="B447" s="38">
        <v>806569</v>
      </c>
      <c r="C447" s="13"/>
      <c r="D447" s="199">
        <v>2812</v>
      </c>
      <c r="E447" s="12" t="s">
        <v>928</v>
      </c>
      <c r="F447" s="35">
        <v>611</v>
      </c>
      <c r="G447" s="37">
        <v>610</v>
      </c>
      <c r="H447" s="35" t="s">
        <v>2336</v>
      </c>
      <c r="I447" s="35" t="s">
        <v>2648</v>
      </c>
      <c r="J447" s="187"/>
      <c r="K447" s="187"/>
      <c r="L447" s="187"/>
      <c r="M447" s="185">
        <v>-35108</v>
      </c>
      <c r="N447" s="174">
        <v>569</v>
      </c>
      <c r="O447" s="174"/>
      <c r="P447" s="205" t="s">
        <v>164</v>
      </c>
      <c r="Q447" s="22"/>
      <c r="R447" s="18" t="s">
        <v>8</v>
      </c>
      <c r="S447" s="7">
        <v>10452</v>
      </c>
      <c r="T447" t="str">
        <f>VLOOKUP(S447,'Acct Unit'!D:E,2,FALSE)</f>
        <v>Development Office -PA</v>
      </c>
      <c r="U447">
        <f>VLOOKUP(S447,'Acct Unit'!D:F,3,FALSE)</f>
        <v>80</v>
      </c>
      <c r="V447" s="18" t="s">
        <v>8</v>
      </c>
      <c r="W447" s="13"/>
      <c r="X447" s="13"/>
      <c r="Y447" s="2"/>
    </row>
    <row r="448" spans="1:25" ht="18.95" customHeight="1" x14ac:dyDescent="0.25">
      <c r="A448" s="12">
        <v>570</v>
      </c>
      <c r="B448" s="38">
        <v>806570</v>
      </c>
      <c r="C448" s="13"/>
      <c r="D448" s="199">
        <v>2812</v>
      </c>
      <c r="E448" s="12" t="s">
        <v>931</v>
      </c>
      <c r="F448" s="35">
        <v>611</v>
      </c>
      <c r="G448" s="35">
        <v>610</v>
      </c>
      <c r="H448" s="35" t="s">
        <v>2336</v>
      </c>
      <c r="I448" s="35" t="s">
        <v>2648</v>
      </c>
      <c r="J448" s="183"/>
      <c r="K448" s="183"/>
      <c r="L448" s="187"/>
      <c r="M448" s="185">
        <v>-24946.75</v>
      </c>
      <c r="N448" s="174">
        <v>570</v>
      </c>
      <c r="O448" s="174"/>
      <c r="P448" s="18" t="s">
        <v>164</v>
      </c>
      <c r="Q448" s="18"/>
      <c r="R448" s="18" t="s">
        <v>8</v>
      </c>
      <c r="S448" s="7">
        <v>10452</v>
      </c>
      <c r="T448" t="str">
        <f>VLOOKUP(S448,'Acct Unit'!D:E,2,FALSE)</f>
        <v>Development Office -PA</v>
      </c>
      <c r="U448">
        <f>VLOOKUP(S448,'Acct Unit'!D:F,3,FALSE)</f>
        <v>80</v>
      </c>
      <c r="V448" s="18" t="s">
        <v>8</v>
      </c>
      <c r="W448" s="13"/>
      <c r="X448" s="13"/>
      <c r="Y448" s="2"/>
    </row>
    <row r="449" spans="1:25" ht="18.95" customHeight="1" x14ac:dyDescent="0.25">
      <c r="A449" s="12">
        <v>572</v>
      </c>
      <c r="B449" s="38">
        <v>806572</v>
      </c>
      <c r="C449" s="13"/>
      <c r="D449" s="199">
        <v>2812</v>
      </c>
      <c r="E449" s="12" t="s">
        <v>930</v>
      </c>
      <c r="F449" s="35">
        <v>611</v>
      </c>
      <c r="G449" s="35">
        <v>610</v>
      </c>
      <c r="H449" s="35" t="s">
        <v>2336</v>
      </c>
      <c r="I449" s="35" t="s">
        <v>2648</v>
      </c>
      <c r="J449" s="183"/>
      <c r="K449" s="183"/>
      <c r="L449" s="187"/>
      <c r="M449" s="185">
        <v>-14523.71</v>
      </c>
      <c r="N449" s="174">
        <v>572</v>
      </c>
      <c r="O449" s="174"/>
      <c r="P449" s="18" t="s">
        <v>164</v>
      </c>
      <c r="Q449" s="18"/>
      <c r="R449" s="18" t="s">
        <v>8</v>
      </c>
      <c r="S449" s="7">
        <v>10452</v>
      </c>
      <c r="T449" t="str">
        <f>VLOOKUP(S449,'Acct Unit'!D:E,2,FALSE)</f>
        <v>Development Office -PA</v>
      </c>
      <c r="U449">
        <f>VLOOKUP(S449,'Acct Unit'!D:F,3,FALSE)</f>
        <v>80</v>
      </c>
      <c r="V449" s="18" t="s">
        <v>8</v>
      </c>
      <c r="W449" s="13"/>
      <c r="X449" s="13"/>
      <c r="Y449" s="2"/>
    </row>
    <row r="450" spans="1:25" ht="18.95" customHeight="1" x14ac:dyDescent="0.25">
      <c r="A450" s="13">
        <v>574</v>
      </c>
      <c r="B450" s="39">
        <v>806574</v>
      </c>
      <c r="C450" s="19" t="s">
        <v>470</v>
      </c>
      <c r="D450" s="199">
        <v>2812</v>
      </c>
      <c r="E450" s="13" t="s">
        <v>802</v>
      </c>
      <c r="F450" s="35">
        <v>611</v>
      </c>
      <c r="G450" s="35">
        <v>610</v>
      </c>
      <c r="H450" s="35" t="s">
        <v>2347</v>
      </c>
      <c r="I450" s="35" t="s">
        <v>2648</v>
      </c>
      <c r="J450" s="183"/>
      <c r="K450" s="183"/>
      <c r="L450" s="187"/>
      <c r="M450" s="185">
        <v>-15444.23</v>
      </c>
      <c r="N450" s="174">
        <v>574</v>
      </c>
      <c r="O450" s="174"/>
      <c r="P450" s="7" t="s">
        <v>473</v>
      </c>
      <c r="Q450" s="7" t="s">
        <v>474</v>
      </c>
      <c r="R450" s="7" t="s">
        <v>8</v>
      </c>
      <c r="S450" s="7">
        <v>15404</v>
      </c>
      <c r="T450" t="str">
        <f>VLOOKUP(S450,'Acct Unit'!D:E,2,FALSE)</f>
        <v>Patient Services -TB</v>
      </c>
      <c r="U450">
        <f>VLOOKUP(S450,'Acct Unit'!D:F,3,FALSE)</f>
        <v>10</v>
      </c>
      <c r="V450" s="7" t="s">
        <v>8</v>
      </c>
      <c r="W450" s="20" t="s">
        <v>471</v>
      </c>
      <c r="X450" s="20" t="s">
        <v>472</v>
      </c>
      <c r="Y450" s="2"/>
    </row>
    <row r="451" spans="1:25" ht="18.95" customHeight="1" x14ac:dyDescent="0.25">
      <c r="A451" s="13">
        <v>576</v>
      </c>
      <c r="B451" s="39">
        <v>806576</v>
      </c>
      <c r="C451" s="19" t="s">
        <v>475</v>
      </c>
      <c r="D451" s="199">
        <v>2812</v>
      </c>
      <c r="E451" s="13" t="s">
        <v>476</v>
      </c>
      <c r="F451" s="35">
        <v>611</v>
      </c>
      <c r="G451" s="35">
        <v>610</v>
      </c>
      <c r="H451" s="35" t="s">
        <v>2387</v>
      </c>
      <c r="I451" s="35" t="s">
        <v>2648</v>
      </c>
      <c r="J451" s="183"/>
      <c r="K451" s="183"/>
      <c r="L451" s="187"/>
      <c r="M451" s="185">
        <v>-145524.54</v>
      </c>
      <c r="N451" s="174">
        <v>576</v>
      </c>
      <c r="O451" s="174"/>
      <c r="P451" s="7" t="s">
        <v>120</v>
      </c>
      <c r="Q451" s="7" t="s">
        <v>121</v>
      </c>
      <c r="R451" s="7" t="s">
        <v>8</v>
      </c>
      <c r="S451" s="7">
        <v>30000</v>
      </c>
      <c r="T451" t="str">
        <f>VLOOKUP(S451,'Acct Unit'!D:E,2,FALSE)</f>
        <v>Nursing Administration -TB</v>
      </c>
      <c r="U451">
        <f>VLOOKUP(S451,'Acct Unit'!D:F,3,FALSE)</f>
        <v>10</v>
      </c>
      <c r="V451" s="7" t="s">
        <v>8</v>
      </c>
      <c r="W451" s="20" t="s">
        <v>14</v>
      </c>
      <c r="X451" s="20" t="s">
        <v>477</v>
      </c>
      <c r="Y451" s="2"/>
    </row>
    <row r="452" spans="1:25" ht="18.95" customHeight="1" x14ac:dyDescent="0.25">
      <c r="A452" s="13">
        <v>578</v>
      </c>
      <c r="B452" s="39">
        <v>806578</v>
      </c>
      <c r="C452" s="19" t="s">
        <v>478</v>
      </c>
      <c r="D452" s="199">
        <v>2812</v>
      </c>
      <c r="E452" s="13" t="s">
        <v>803</v>
      </c>
      <c r="F452" s="35">
        <v>611</v>
      </c>
      <c r="G452" s="35">
        <v>610</v>
      </c>
      <c r="H452" s="35" t="s">
        <v>2387</v>
      </c>
      <c r="I452" s="35" t="s">
        <v>2648</v>
      </c>
      <c r="J452" s="183"/>
      <c r="K452" s="183"/>
      <c r="L452" s="187"/>
      <c r="M452" s="185">
        <v>-15524.19</v>
      </c>
      <c r="N452" s="174">
        <v>578</v>
      </c>
      <c r="O452" s="174"/>
      <c r="P452" s="7" t="s">
        <v>120</v>
      </c>
      <c r="Q452" s="7" t="s">
        <v>121</v>
      </c>
      <c r="R452" s="7" t="s">
        <v>23</v>
      </c>
      <c r="S452" s="7">
        <v>30000</v>
      </c>
      <c r="T452" t="str">
        <f>VLOOKUP(S452,'Acct Unit'!D:E,2,FALSE)</f>
        <v>Nursing Administration -TB</v>
      </c>
      <c r="U452">
        <f>VLOOKUP(S452,'Acct Unit'!D:F,3,FALSE)</f>
        <v>10</v>
      </c>
      <c r="V452" s="7" t="s">
        <v>23</v>
      </c>
      <c r="W452" s="20" t="s">
        <v>14</v>
      </c>
      <c r="X452" s="20" t="s">
        <v>479</v>
      </c>
      <c r="Y452" s="2"/>
    </row>
    <row r="453" spans="1:25" ht="18.95" customHeight="1" x14ac:dyDescent="0.25">
      <c r="A453" s="12">
        <v>579</v>
      </c>
      <c r="B453" s="38">
        <v>806579</v>
      </c>
      <c r="C453" s="19" t="s">
        <v>480</v>
      </c>
      <c r="D453" s="199">
        <v>2812</v>
      </c>
      <c r="E453" s="12" t="s">
        <v>804</v>
      </c>
      <c r="F453" s="35">
        <v>611</v>
      </c>
      <c r="G453" s="35">
        <v>610</v>
      </c>
      <c r="H453" s="35" t="s">
        <v>2350</v>
      </c>
      <c r="I453" s="35" t="s">
        <v>2648</v>
      </c>
      <c r="J453" s="183"/>
      <c r="K453" s="183"/>
      <c r="L453" s="187"/>
      <c r="M453" s="185">
        <v>-37625.68</v>
      </c>
      <c r="N453" s="174">
        <v>579</v>
      </c>
      <c r="O453" s="174"/>
      <c r="P453" s="7" t="s">
        <v>48</v>
      </c>
      <c r="Q453" s="7" t="s">
        <v>49</v>
      </c>
      <c r="R453" s="7" t="s">
        <v>23</v>
      </c>
      <c r="S453" s="7">
        <v>15900</v>
      </c>
      <c r="T453" t="str">
        <f>VLOOKUP(S453,'Acct Unit'!D:E,2,FALSE)</f>
        <v>Admin Educ Center -TB</v>
      </c>
      <c r="U453">
        <f>VLOOKUP(S453,'Acct Unit'!D:F,3,FALSE)</f>
        <v>10</v>
      </c>
      <c r="V453" s="7" t="s">
        <v>23</v>
      </c>
      <c r="W453" s="20" t="s">
        <v>14</v>
      </c>
      <c r="X453" s="20" t="s">
        <v>481</v>
      </c>
      <c r="Y453" s="2"/>
    </row>
    <row r="454" spans="1:25" ht="18.95" customHeight="1" x14ac:dyDescent="0.25">
      <c r="A454" s="13">
        <v>580</v>
      </c>
      <c r="B454" s="38">
        <v>806580</v>
      </c>
      <c r="C454" s="19" t="s">
        <v>482</v>
      </c>
      <c r="D454" s="199">
        <v>2812</v>
      </c>
      <c r="E454" s="13" t="s">
        <v>483</v>
      </c>
      <c r="F454" s="35">
        <v>611</v>
      </c>
      <c r="G454" s="35">
        <v>610</v>
      </c>
      <c r="H454" s="35" t="s">
        <v>2371</v>
      </c>
      <c r="I454" s="35" t="s">
        <v>2648</v>
      </c>
      <c r="J454" s="183"/>
      <c r="K454" s="183"/>
      <c r="L454" s="187"/>
      <c r="M454" s="185">
        <v>-58567.48</v>
      </c>
      <c r="N454" s="174">
        <v>580</v>
      </c>
      <c r="O454" s="174"/>
      <c r="P454" s="7" t="s">
        <v>11</v>
      </c>
      <c r="Q454" s="7" t="s">
        <v>12</v>
      </c>
      <c r="R454" s="7" t="s">
        <v>23</v>
      </c>
      <c r="S454" s="7">
        <v>21714</v>
      </c>
      <c r="T454" t="str">
        <f>VLOOKUP(S454,'Acct Unit'!D:E,2,FALSE)</f>
        <v>Medicine Administration -TB</v>
      </c>
      <c r="U454">
        <f>VLOOKUP(S454,'Acct Unit'!D:F,3,FALSE)</f>
        <v>10</v>
      </c>
      <c r="V454" s="7" t="s">
        <v>23</v>
      </c>
      <c r="W454" s="20" t="s">
        <v>14</v>
      </c>
      <c r="X454" s="20" t="s">
        <v>484</v>
      </c>
      <c r="Y454" s="2"/>
    </row>
    <row r="455" spans="1:25" ht="18.95" customHeight="1" x14ac:dyDescent="0.25">
      <c r="A455" s="12">
        <v>581</v>
      </c>
      <c r="B455" s="38">
        <v>806581</v>
      </c>
      <c r="C455" s="19" t="s">
        <v>485</v>
      </c>
      <c r="D455" s="199">
        <v>2812</v>
      </c>
      <c r="E455" s="12" t="s">
        <v>805</v>
      </c>
      <c r="F455" s="35">
        <v>611</v>
      </c>
      <c r="G455" s="35">
        <v>610</v>
      </c>
      <c r="H455" s="35" t="s">
        <v>2336</v>
      </c>
      <c r="I455" s="35" t="s">
        <v>2648</v>
      </c>
      <c r="J455" s="183"/>
      <c r="K455" s="183"/>
      <c r="L455" s="187"/>
      <c r="M455" s="185">
        <v>-73192.36</v>
      </c>
      <c r="N455" s="174">
        <v>581</v>
      </c>
      <c r="O455" s="174"/>
      <c r="P455" s="7" t="s">
        <v>164</v>
      </c>
      <c r="Q455" s="7" t="s">
        <v>165</v>
      </c>
      <c r="R455" s="7" t="s">
        <v>8</v>
      </c>
      <c r="S455" s="7">
        <v>10452</v>
      </c>
      <c r="T455" t="str">
        <f>VLOOKUP(S455,'Acct Unit'!D:E,2,FALSE)</f>
        <v>Development Office -PA</v>
      </c>
      <c r="U455">
        <f>VLOOKUP(S455,'Acct Unit'!D:F,3,FALSE)</f>
        <v>80</v>
      </c>
      <c r="V455" s="7" t="s">
        <v>8</v>
      </c>
      <c r="W455" s="20" t="s">
        <v>14</v>
      </c>
      <c r="X455" s="20" t="s">
        <v>486</v>
      </c>
      <c r="Y455" s="2"/>
    </row>
    <row r="456" spans="1:25" ht="18.95" customHeight="1" x14ac:dyDescent="0.25">
      <c r="A456" s="12">
        <v>582</v>
      </c>
      <c r="B456" s="38">
        <v>806582</v>
      </c>
      <c r="C456" s="19" t="s">
        <v>487</v>
      </c>
      <c r="D456" s="199">
        <v>2812</v>
      </c>
      <c r="E456" s="12" t="s">
        <v>488</v>
      </c>
      <c r="F456" s="35">
        <v>611</v>
      </c>
      <c r="G456" s="35">
        <v>610</v>
      </c>
      <c r="H456" s="35" t="s">
        <v>2337</v>
      </c>
      <c r="I456" s="35" t="s">
        <v>2648</v>
      </c>
      <c r="J456" s="183"/>
      <c r="K456" s="183"/>
      <c r="L456" s="187"/>
      <c r="M456" s="185">
        <v>15678.46</v>
      </c>
      <c r="N456" s="174">
        <v>582</v>
      </c>
      <c r="O456" s="174"/>
      <c r="P456" s="7" t="s">
        <v>20</v>
      </c>
      <c r="Q456" s="7" t="s">
        <v>111</v>
      </c>
      <c r="R456" s="7" t="s">
        <v>8</v>
      </c>
      <c r="S456" s="7">
        <v>10101</v>
      </c>
      <c r="T456" t="str">
        <f>VLOOKUP(S456,'Acct Unit'!D:E,2,FALSE)</f>
        <v>Administration -TB</v>
      </c>
      <c r="U456">
        <f>VLOOKUP(S456,'Acct Unit'!D:F,3,FALSE)</f>
        <v>10</v>
      </c>
      <c r="V456" s="7" t="s">
        <v>8</v>
      </c>
      <c r="W456" s="20"/>
      <c r="X456" s="20" t="s">
        <v>489</v>
      </c>
      <c r="Y456" s="2"/>
    </row>
    <row r="457" spans="1:25" ht="18.95" customHeight="1" x14ac:dyDescent="0.25">
      <c r="A457" s="12">
        <v>584</v>
      </c>
      <c r="B457" s="38">
        <v>806584</v>
      </c>
      <c r="C457" s="13"/>
      <c r="D457" s="199">
        <v>2812</v>
      </c>
      <c r="E457" s="12" t="s">
        <v>936</v>
      </c>
      <c r="F457" s="35">
        <v>611</v>
      </c>
      <c r="G457" s="35">
        <v>610</v>
      </c>
      <c r="H457" s="35" t="s">
        <v>2336</v>
      </c>
      <c r="I457" s="35" t="s">
        <v>2648</v>
      </c>
      <c r="J457" s="183"/>
      <c r="K457" s="183"/>
      <c r="L457" s="187"/>
      <c r="M457" s="185">
        <v>-33585.800000000003</v>
      </c>
      <c r="N457" s="174">
        <v>584</v>
      </c>
      <c r="O457" s="174"/>
      <c r="P457" s="18" t="s">
        <v>164</v>
      </c>
      <c r="Q457" s="18"/>
      <c r="R457" s="18" t="s">
        <v>8</v>
      </c>
      <c r="S457" s="7">
        <v>10452</v>
      </c>
      <c r="T457" t="str">
        <f>VLOOKUP(S457,'Acct Unit'!D:E,2,FALSE)</f>
        <v>Development Office -PA</v>
      </c>
      <c r="U457">
        <f>VLOOKUP(S457,'Acct Unit'!D:F,3,FALSE)</f>
        <v>80</v>
      </c>
      <c r="V457" s="18" t="s">
        <v>8</v>
      </c>
      <c r="W457" s="13"/>
      <c r="X457" s="13"/>
      <c r="Y457" s="2"/>
    </row>
    <row r="458" spans="1:25" ht="18.95" customHeight="1" x14ac:dyDescent="0.25">
      <c r="A458" s="12">
        <v>586</v>
      </c>
      <c r="B458" s="38">
        <v>806586</v>
      </c>
      <c r="C458" s="13"/>
      <c r="D458" s="199">
        <v>2812</v>
      </c>
      <c r="E458" s="12" t="s">
        <v>935</v>
      </c>
      <c r="F458" s="35">
        <v>611</v>
      </c>
      <c r="G458" s="35">
        <v>610</v>
      </c>
      <c r="H458" s="35" t="s">
        <v>2336</v>
      </c>
      <c r="I458" s="35" t="s">
        <v>2648</v>
      </c>
      <c r="J458" s="183"/>
      <c r="K458" s="183"/>
      <c r="L458" s="187"/>
      <c r="M458" s="185">
        <v>-7770.86</v>
      </c>
      <c r="N458" s="174">
        <v>586</v>
      </c>
      <c r="O458" s="174"/>
      <c r="P458" s="18" t="s">
        <v>164</v>
      </c>
      <c r="Q458" s="18"/>
      <c r="R458" s="18" t="s">
        <v>8</v>
      </c>
      <c r="S458" s="7">
        <v>10452</v>
      </c>
      <c r="T458" t="str">
        <f>VLOOKUP(S458,'Acct Unit'!D:E,2,FALSE)</f>
        <v>Development Office -PA</v>
      </c>
      <c r="U458">
        <f>VLOOKUP(S458,'Acct Unit'!D:F,3,FALSE)</f>
        <v>80</v>
      </c>
      <c r="V458" s="18" t="s">
        <v>8</v>
      </c>
      <c r="W458" s="13"/>
      <c r="X458" s="13"/>
      <c r="Y458" s="2"/>
    </row>
    <row r="459" spans="1:25" ht="18.95" customHeight="1" x14ac:dyDescent="0.25">
      <c r="A459" s="12">
        <v>588</v>
      </c>
      <c r="B459" s="38">
        <v>806588</v>
      </c>
      <c r="C459" s="13"/>
      <c r="D459" s="199">
        <v>2812</v>
      </c>
      <c r="E459" s="12" t="s">
        <v>937</v>
      </c>
      <c r="F459" s="35">
        <v>611</v>
      </c>
      <c r="G459" s="35">
        <v>610</v>
      </c>
      <c r="H459" s="35" t="s">
        <v>2336</v>
      </c>
      <c r="I459" s="35" t="s">
        <v>2648</v>
      </c>
      <c r="J459" s="183"/>
      <c r="K459" s="183"/>
      <c r="L459" s="187"/>
      <c r="M459" s="185">
        <v>-922.26</v>
      </c>
      <c r="N459" s="174">
        <v>588</v>
      </c>
      <c r="O459" s="174"/>
      <c r="P459" s="18" t="s">
        <v>164</v>
      </c>
      <c r="Q459" s="18"/>
      <c r="R459" s="18" t="s">
        <v>8</v>
      </c>
      <c r="S459" s="7">
        <v>10452</v>
      </c>
      <c r="T459" t="str">
        <f>VLOOKUP(S459,'Acct Unit'!D:E,2,FALSE)</f>
        <v>Development Office -PA</v>
      </c>
      <c r="U459">
        <f>VLOOKUP(S459,'Acct Unit'!D:F,3,FALSE)</f>
        <v>80</v>
      </c>
      <c r="V459" s="18" t="s">
        <v>8</v>
      </c>
      <c r="W459" s="13"/>
      <c r="X459" s="13"/>
      <c r="Y459" s="2"/>
    </row>
    <row r="460" spans="1:25" ht="18.95" customHeight="1" x14ac:dyDescent="0.25">
      <c r="A460" s="12">
        <v>590</v>
      </c>
      <c r="B460" s="38">
        <v>806590</v>
      </c>
      <c r="C460" s="13"/>
      <c r="D460" s="199">
        <v>2812</v>
      </c>
      <c r="E460" s="12" t="s">
        <v>933</v>
      </c>
      <c r="F460" s="35">
        <v>611</v>
      </c>
      <c r="G460" s="35">
        <v>610</v>
      </c>
      <c r="H460" s="35" t="s">
        <v>2336</v>
      </c>
      <c r="I460" s="35" t="s">
        <v>2648</v>
      </c>
      <c r="J460" s="183"/>
      <c r="K460" s="183"/>
      <c r="L460" s="187"/>
      <c r="M460" s="185">
        <v>-11473</v>
      </c>
      <c r="N460" s="174">
        <v>590</v>
      </c>
      <c r="O460" s="174"/>
      <c r="P460" s="18" t="s">
        <v>164</v>
      </c>
      <c r="Q460" s="18"/>
      <c r="R460" s="18" t="s">
        <v>8</v>
      </c>
      <c r="S460" s="7">
        <v>10452</v>
      </c>
      <c r="T460" t="str">
        <f>VLOOKUP(S460,'Acct Unit'!D:E,2,FALSE)</f>
        <v>Development Office -PA</v>
      </c>
      <c r="U460">
        <f>VLOOKUP(S460,'Acct Unit'!D:F,3,FALSE)</f>
        <v>80</v>
      </c>
      <c r="V460" s="18" t="s">
        <v>8</v>
      </c>
      <c r="W460" s="13"/>
      <c r="X460" s="13"/>
      <c r="Y460" s="2"/>
    </row>
    <row r="461" spans="1:25" ht="18.95" customHeight="1" x14ac:dyDescent="0.25">
      <c r="A461" s="12">
        <v>592</v>
      </c>
      <c r="B461" s="38">
        <v>806592</v>
      </c>
      <c r="C461" s="19" t="e">
        <v>#N/A</v>
      </c>
      <c r="D461" s="199">
        <v>2812</v>
      </c>
      <c r="E461" s="12" t="s">
        <v>687</v>
      </c>
      <c r="F461" s="35">
        <v>611</v>
      </c>
      <c r="G461" s="35">
        <v>610</v>
      </c>
      <c r="H461" s="35" t="s">
        <v>2336</v>
      </c>
      <c r="I461" s="35" t="s">
        <v>2648</v>
      </c>
      <c r="J461" s="183"/>
      <c r="K461" s="183"/>
      <c r="L461" s="187"/>
      <c r="M461" s="185">
        <v>-108623.14</v>
      </c>
      <c r="N461" s="174">
        <v>592</v>
      </c>
      <c r="O461" s="174"/>
      <c r="P461" s="7" t="s">
        <v>164</v>
      </c>
      <c r="Q461" s="7" t="s">
        <v>165</v>
      </c>
      <c r="R461" s="7" t="s">
        <v>8</v>
      </c>
      <c r="S461" s="7">
        <v>10452</v>
      </c>
      <c r="T461" t="str">
        <f>VLOOKUP(S461,'Acct Unit'!D:E,2,FALSE)</f>
        <v>Development Office -PA</v>
      </c>
      <c r="U461">
        <f>VLOOKUP(S461,'Acct Unit'!D:F,3,FALSE)</f>
        <v>80</v>
      </c>
      <c r="V461" s="7" t="s">
        <v>8</v>
      </c>
      <c r="W461" s="20" t="s">
        <v>14</v>
      </c>
      <c r="X461" s="20" t="s">
        <v>490</v>
      </c>
      <c r="Y461" s="2"/>
    </row>
    <row r="462" spans="1:25" ht="18.95" customHeight="1" x14ac:dyDescent="0.25">
      <c r="A462" s="12">
        <v>594</v>
      </c>
      <c r="B462" s="38">
        <v>806594</v>
      </c>
      <c r="C462" s="13"/>
      <c r="D462" s="199">
        <v>2812</v>
      </c>
      <c r="E462" s="12" t="s">
        <v>934</v>
      </c>
      <c r="F462" s="35">
        <v>611</v>
      </c>
      <c r="G462" s="35">
        <v>610</v>
      </c>
      <c r="H462" s="35" t="s">
        <v>2336</v>
      </c>
      <c r="I462" s="35" t="s">
        <v>2648</v>
      </c>
      <c r="J462" s="183"/>
      <c r="K462" s="183"/>
      <c r="L462" s="187"/>
      <c r="M462" s="185">
        <v>-10712</v>
      </c>
      <c r="N462" s="174">
        <v>594</v>
      </c>
      <c r="O462" s="174"/>
      <c r="P462" s="18" t="s">
        <v>164</v>
      </c>
      <c r="Q462" s="18"/>
      <c r="R462" s="18" t="s">
        <v>8</v>
      </c>
      <c r="S462" s="7">
        <v>10452</v>
      </c>
      <c r="T462" t="str">
        <f>VLOOKUP(S462,'Acct Unit'!D:E,2,FALSE)</f>
        <v>Development Office -PA</v>
      </c>
      <c r="U462">
        <f>VLOOKUP(S462,'Acct Unit'!D:F,3,FALSE)</f>
        <v>80</v>
      </c>
      <c r="V462" s="18" t="s">
        <v>8</v>
      </c>
      <c r="W462" s="13"/>
      <c r="X462" s="13"/>
      <c r="Y462" s="2"/>
    </row>
    <row r="463" spans="1:25" ht="18.95" customHeight="1" x14ac:dyDescent="0.25">
      <c r="A463" s="12">
        <v>595</v>
      </c>
      <c r="B463" s="38">
        <v>806595</v>
      </c>
      <c r="C463" s="13"/>
      <c r="D463" s="199">
        <v>2812</v>
      </c>
      <c r="E463" s="12" t="s">
        <v>932</v>
      </c>
      <c r="F463" s="35">
        <v>611</v>
      </c>
      <c r="G463" s="35">
        <v>610</v>
      </c>
      <c r="H463" s="35" t="s">
        <v>2336</v>
      </c>
      <c r="I463" s="35" t="s">
        <v>2648</v>
      </c>
      <c r="J463" s="183"/>
      <c r="K463" s="183"/>
      <c r="L463" s="187"/>
      <c r="M463" s="185">
        <v>-24208.23</v>
      </c>
      <c r="N463" s="174">
        <v>595</v>
      </c>
      <c r="O463" s="174"/>
      <c r="P463" s="18" t="s">
        <v>164</v>
      </c>
      <c r="Q463" s="18"/>
      <c r="R463" s="18" t="s">
        <v>8</v>
      </c>
      <c r="S463" s="7">
        <v>10452</v>
      </c>
      <c r="T463" t="str">
        <f>VLOOKUP(S463,'Acct Unit'!D:E,2,FALSE)</f>
        <v>Development Office -PA</v>
      </c>
      <c r="U463">
        <f>VLOOKUP(S463,'Acct Unit'!D:F,3,FALSE)</f>
        <v>80</v>
      </c>
      <c r="V463" s="18" t="s">
        <v>8</v>
      </c>
      <c r="W463" s="13"/>
      <c r="X463" s="13"/>
      <c r="Y463" s="2"/>
    </row>
    <row r="464" spans="1:25" ht="18.95" customHeight="1" x14ac:dyDescent="0.25">
      <c r="A464" s="12">
        <v>597</v>
      </c>
      <c r="B464" s="38">
        <v>806597</v>
      </c>
      <c r="C464" s="19" t="s">
        <v>493</v>
      </c>
      <c r="D464" s="199">
        <v>2812</v>
      </c>
      <c r="E464" s="12" t="s">
        <v>494</v>
      </c>
      <c r="F464" s="35">
        <v>611</v>
      </c>
      <c r="G464" s="35">
        <v>610</v>
      </c>
      <c r="H464" s="35" t="s">
        <v>2353</v>
      </c>
      <c r="I464" s="35" t="s">
        <v>2648</v>
      </c>
      <c r="J464" s="183"/>
      <c r="K464" s="183"/>
      <c r="L464" s="187"/>
      <c r="M464" s="185">
        <v>-14261.16</v>
      </c>
      <c r="N464" s="174">
        <v>597</v>
      </c>
      <c r="O464" s="174"/>
      <c r="P464" s="7" t="s">
        <v>103</v>
      </c>
      <c r="Q464" s="7" t="s">
        <v>104</v>
      </c>
      <c r="R464" s="7" t="s">
        <v>23</v>
      </c>
      <c r="S464" s="7">
        <v>15930</v>
      </c>
      <c r="T464" t="str">
        <f>VLOOKUP(S464,'Acct Unit'!D:E,2,FALSE)</f>
        <v>Div of Cardiology -TB</v>
      </c>
      <c r="U464">
        <f>VLOOKUP(S464,'Acct Unit'!D:F,3,FALSE)</f>
        <v>10</v>
      </c>
      <c r="V464" s="7" t="s">
        <v>23</v>
      </c>
      <c r="W464" s="20" t="s">
        <v>14</v>
      </c>
      <c r="X464" s="20" t="s">
        <v>495</v>
      </c>
      <c r="Y464" s="2"/>
    </row>
    <row r="465" spans="1:26" ht="18.95" customHeight="1" x14ac:dyDescent="0.25">
      <c r="A465" s="12">
        <v>598</v>
      </c>
      <c r="B465" s="38">
        <v>806598</v>
      </c>
      <c r="C465" s="19" t="s">
        <v>496</v>
      </c>
      <c r="D465" s="199">
        <v>2812</v>
      </c>
      <c r="E465" s="12" t="s">
        <v>497</v>
      </c>
      <c r="F465" s="35">
        <v>611</v>
      </c>
      <c r="G465" s="35">
        <v>610</v>
      </c>
      <c r="H465" s="35" t="s">
        <v>2364</v>
      </c>
      <c r="I465" s="35" t="s">
        <v>2648</v>
      </c>
      <c r="J465" s="183"/>
      <c r="K465" s="183"/>
      <c r="L465" s="187"/>
      <c r="M465" s="185">
        <v>-10679.87</v>
      </c>
      <c r="N465" s="174">
        <v>598</v>
      </c>
      <c r="O465" s="174"/>
      <c r="P465" s="7" t="s">
        <v>146</v>
      </c>
      <c r="Q465" s="7" t="s">
        <v>147</v>
      </c>
      <c r="R465" s="7" t="s">
        <v>23</v>
      </c>
      <c r="S465" s="7">
        <v>20700</v>
      </c>
      <c r="T465" t="str">
        <f>VLOOKUP(S465,'Acct Unit'!D:E,2,FALSE)</f>
        <v>Outpatient - Dental -TB</v>
      </c>
      <c r="U465">
        <f>VLOOKUP(S465,'Acct Unit'!D:F,3,FALSE)</f>
        <v>10</v>
      </c>
      <c r="V465" s="7" t="s">
        <v>23</v>
      </c>
      <c r="W465" s="20" t="s">
        <v>14</v>
      </c>
      <c r="X465" s="20" t="s">
        <v>498</v>
      </c>
      <c r="Y465" s="2"/>
    </row>
    <row r="466" spans="1:26" ht="18.95" customHeight="1" x14ac:dyDescent="0.25">
      <c r="A466" s="12">
        <v>599</v>
      </c>
      <c r="B466" s="38">
        <v>806599</v>
      </c>
      <c r="C466" s="19" t="s">
        <v>499</v>
      </c>
      <c r="D466" s="199">
        <v>2812</v>
      </c>
      <c r="E466" s="12" t="s">
        <v>500</v>
      </c>
      <c r="F466" s="35">
        <v>611</v>
      </c>
      <c r="G466" s="35">
        <v>610</v>
      </c>
      <c r="H466" s="35" t="s">
        <v>2353</v>
      </c>
      <c r="I466" s="35" t="s">
        <v>2648</v>
      </c>
      <c r="J466" s="183"/>
      <c r="K466" s="183"/>
      <c r="L466" s="187"/>
      <c r="M466" s="185">
        <v>-106643.46</v>
      </c>
      <c r="N466" s="174">
        <v>599</v>
      </c>
      <c r="O466" s="174"/>
      <c r="P466" s="7" t="s">
        <v>103</v>
      </c>
      <c r="Q466" s="7" t="s">
        <v>104</v>
      </c>
      <c r="R466" s="7" t="s">
        <v>23</v>
      </c>
      <c r="S466" s="7">
        <v>15930</v>
      </c>
      <c r="T466" t="str">
        <f>VLOOKUP(S466,'Acct Unit'!D:E,2,FALSE)</f>
        <v>Div of Cardiology -TB</v>
      </c>
      <c r="U466">
        <f>VLOOKUP(S466,'Acct Unit'!D:F,3,FALSE)</f>
        <v>10</v>
      </c>
      <c r="V466" s="7" t="s">
        <v>23</v>
      </c>
      <c r="W466" s="20" t="s">
        <v>14</v>
      </c>
      <c r="X466" s="20" t="s">
        <v>501</v>
      </c>
    </row>
    <row r="467" spans="1:26" ht="18.95" customHeight="1" x14ac:dyDescent="0.25">
      <c r="A467" s="13">
        <v>601</v>
      </c>
      <c r="B467" s="39">
        <v>806601</v>
      </c>
      <c r="C467" s="19" t="s">
        <v>502</v>
      </c>
      <c r="D467" s="199">
        <v>2812</v>
      </c>
      <c r="E467" s="13" t="s">
        <v>503</v>
      </c>
      <c r="F467" s="35">
        <v>611</v>
      </c>
      <c r="G467" s="35">
        <v>610</v>
      </c>
      <c r="H467" s="35" t="s">
        <v>2379</v>
      </c>
      <c r="I467" s="35" t="s">
        <v>2648</v>
      </c>
      <c r="J467" s="183"/>
      <c r="K467" s="183"/>
      <c r="L467" s="187"/>
      <c r="M467" s="185">
        <v>-16286.14</v>
      </c>
      <c r="N467" s="174">
        <v>601</v>
      </c>
      <c r="O467" s="174"/>
      <c r="P467" s="7" t="s">
        <v>185</v>
      </c>
      <c r="Q467" s="7" t="s">
        <v>186</v>
      </c>
      <c r="R467" s="7" t="s">
        <v>23</v>
      </c>
      <c r="S467" s="7">
        <v>23520</v>
      </c>
      <c r="T467" t="str">
        <f>VLOOKUP(S467,'Acct Unit'!D:E,2,FALSE)</f>
        <v>Dept of Urology -TB</v>
      </c>
      <c r="U467">
        <f>VLOOKUP(S467,'Acct Unit'!D:F,3,FALSE)</f>
        <v>10</v>
      </c>
      <c r="V467" s="7" t="s">
        <v>23</v>
      </c>
      <c r="W467" s="20" t="s">
        <v>14</v>
      </c>
      <c r="X467" s="20" t="s">
        <v>504</v>
      </c>
    </row>
    <row r="468" spans="1:26" ht="18.95" customHeight="1" x14ac:dyDescent="0.25">
      <c r="A468" s="13">
        <v>602</v>
      </c>
      <c r="B468" s="39">
        <v>806602</v>
      </c>
      <c r="C468" s="19" t="s">
        <v>505</v>
      </c>
      <c r="D468" s="199">
        <v>2812</v>
      </c>
      <c r="E468" s="13" t="s">
        <v>506</v>
      </c>
      <c r="F468" s="35">
        <v>611</v>
      </c>
      <c r="G468" s="35">
        <v>610</v>
      </c>
      <c r="H468" s="35" t="s">
        <v>2371</v>
      </c>
      <c r="I468" s="35" t="s">
        <v>2648</v>
      </c>
      <c r="J468" s="183"/>
      <c r="K468" s="183"/>
      <c r="L468" s="187"/>
      <c r="M468" s="185">
        <v>-13094.24</v>
      </c>
      <c r="N468" s="174">
        <v>602</v>
      </c>
      <c r="O468" s="174"/>
      <c r="P468" s="7" t="s">
        <v>508</v>
      </c>
      <c r="Q468" s="7" t="s">
        <v>463</v>
      </c>
      <c r="R468" s="7" t="s">
        <v>23</v>
      </c>
      <c r="S468" s="7">
        <v>21714</v>
      </c>
      <c r="T468" t="str">
        <f>VLOOKUP(S468,'Acct Unit'!D:E,2,FALSE)</f>
        <v>Medicine Administration -TB</v>
      </c>
      <c r="U468">
        <f>VLOOKUP(S468,'Acct Unit'!D:F,3,FALSE)</f>
        <v>10</v>
      </c>
      <c r="V468" s="7" t="s">
        <v>23</v>
      </c>
      <c r="W468" s="20" t="s">
        <v>14</v>
      </c>
      <c r="X468" s="20" t="s">
        <v>507</v>
      </c>
    </row>
    <row r="469" spans="1:26" ht="18.95" customHeight="1" x14ac:dyDescent="0.25">
      <c r="A469" s="12">
        <v>604</v>
      </c>
      <c r="B469" s="38">
        <v>806604</v>
      </c>
      <c r="C469" s="19" t="s">
        <v>509</v>
      </c>
      <c r="D469" s="199">
        <v>2812</v>
      </c>
      <c r="E469" s="12" t="s">
        <v>807</v>
      </c>
      <c r="F469" s="35">
        <v>611</v>
      </c>
      <c r="G469" s="35">
        <v>610</v>
      </c>
      <c r="H469" s="35" t="s">
        <v>2354</v>
      </c>
      <c r="I469" s="35" t="s">
        <v>2648</v>
      </c>
      <c r="J469" s="183"/>
      <c r="K469" s="183"/>
      <c r="L469" s="187"/>
      <c r="M469" s="185">
        <v>-4505.37</v>
      </c>
      <c r="N469" s="174">
        <v>604</v>
      </c>
      <c r="O469" s="174"/>
      <c r="P469" s="7" t="s">
        <v>91</v>
      </c>
      <c r="Q469" s="7" t="s">
        <v>92</v>
      </c>
      <c r="R469" s="7" t="s">
        <v>23</v>
      </c>
      <c r="S469" s="7">
        <v>15938</v>
      </c>
      <c r="T469" t="str">
        <f>VLOOKUP(S469,'Acct Unit'!D:E,2,FALSE)</f>
        <v>Div of Emergency Medicine -TB</v>
      </c>
      <c r="U469">
        <f>VLOOKUP(S469,'Acct Unit'!D:F,3,FALSE)</f>
        <v>10</v>
      </c>
      <c r="V469" s="7" t="s">
        <v>23</v>
      </c>
      <c r="W469" s="20" t="s">
        <v>14</v>
      </c>
      <c r="X469" s="20" t="s">
        <v>510</v>
      </c>
    </row>
    <row r="470" spans="1:26" ht="18.95" customHeight="1" x14ac:dyDescent="0.25">
      <c r="A470" s="12">
        <v>606</v>
      </c>
      <c r="B470" s="38">
        <v>806606</v>
      </c>
      <c r="C470" s="13"/>
      <c r="D470" s="199">
        <v>2812</v>
      </c>
      <c r="E470" s="12" t="s">
        <v>941</v>
      </c>
      <c r="F470" s="35">
        <v>611</v>
      </c>
      <c r="G470" s="35">
        <v>610</v>
      </c>
      <c r="H470" s="35" t="s">
        <v>2336</v>
      </c>
      <c r="I470" s="35" t="s">
        <v>2648</v>
      </c>
      <c r="J470" s="183"/>
      <c r="K470" s="183"/>
      <c r="L470" s="187"/>
      <c r="M470" s="185">
        <v>-40000</v>
      </c>
      <c r="N470" s="174">
        <v>606</v>
      </c>
      <c r="O470" s="174"/>
      <c r="P470" s="18" t="s">
        <v>164</v>
      </c>
      <c r="Q470" s="18"/>
      <c r="R470" s="18" t="s">
        <v>8</v>
      </c>
      <c r="S470" s="7">
        <v>10452</v>
      </c>
      <c r="T470" t="str">
        <f>VLOOKUP(S470,'Acct Unit'!D:E,2,FALSE)</f>
        <v>Development Office -PA</v>
      </c>
      <c r="U470">
        <f>VLOOKUP(S470,'Acct Unit'!D:F,3,FALSE)</f>
        <v>80</v>
      </c>
      <c r="V470" s="18" t="s">
        <v>8</v>
      </c>
      <c r="W470" s="13"/>
      <c r="X470" s="13"/>
    </row>
    <row r="471" spans="1:26" ht="18.95" customHeight="1" x14ac:dyDescent="0.25">
      <c r="A471" s="12">
        <v>609</v>
      </c>
      <c r="B471" s="38">
        <v>806609</v>
      </c>
      <c r="C471" s="13"/>
      <c r="D471" s="199">
        <v>2812</v>
      </c>
      <c r="E471" s="12" t="s">
        <v>942</v>
      </c>
      <c r="F471" s="35">
        <v>611</v>
      </c>
      <c r="G471" s="35">
        <v>610</v>
      </c>
      <c r="H471" s="35" t="s">
        <v>2336</v>
      </c>
      <c r="I471" s="35" t="s">
        <v>2648</v>
      </c>
      <c r="J471" s="183"/>
      <c r="K471" s="183"/>
      <c r="L471" s="187"/>
      <c r="M471" s="185">
        <v>-2905.19</v>
      </c>
      <c r="N471" s="174">
        <v>609</v>
      </c>
      <c r="O471" s="174"/>
      <c r="P471" s="18" t="s">
        <v>164</v>
      </c>
      <c r="Q471" s="18"/>
      <c r="R471" s="18" t="s">
        <v>8</v>
      </c>
      <c r="S471" s="7">
        <v>10452</v>
      </c>
      <c r="T471" t="str">
        <f>VLOOKUP(S471,'Acct Unit'!D:E,2,FALSE)</f>
        <v>Development Office -PA</v>
      </c>
      <c r="U471">
        <f>VLOOKUP(S471,'Acct Unit'!D:F,3,FALSE)</f>
        <v>80</v>
      </c>
      <c r="V471" s="18" t="s">
        <v>8</v>
      </c>
      <c r="W471" s="13"/>
      <c r="X471" s="13"/>
    </row>
    <row r="472" spans="1:26" ht="18.95" customHeight="1" x14ac:dyDescent="0.25">
      <c r="A472" s="13">
        <v>610</v>
      </c>
      <c r="B472" s="39">
        <v>806610</v>
      </c>
      <c r="C472" s="19" t="s">
        <v>511</v>
      </c>
      <c r="D472" s="199">
        <v>2812</v>
      </c>
      <c r="E472" s="13" t="s">
        <v>808</v>
      </c>
      <c r="F472" s="35">
        <v>611</v>
      </c>
      <c r="G472" s="35">
        <v>610</v>
      </c>
      <c r="H472" s="35" t="s">
        <v>2382</v>
      </c>
      <c r="I472" s="35" t="s">
        <v>2648</v>
      </c>
      <c r="J472" s="183"/>
      <c r="K472" s="183"/>
      <c r="L472" s="187"/>
      <c r="M472" s="185">
        <v>-31114.15</v>
      </c>
      <c r="N472" s="174">
        <v>610</v>
      </c>
      <c r="O472" s="174"/>
      <c r="P472" s="7" t="s">
        <v>127</v>
      </c>
      <c r="Q472" s="7" t="s">
        <v>128</v>
      </c>
      <c r="R472" s="7" t="s">
        <v>23</v>
      </c>
      <c r="S472" s="7">
        <v>24001</v>
      </c>
      <c r="T472" t="str">
        <f>VLOOKUP(S472,'Acct Unit'!D:E,2,FALSE)</f>
        <v>Pediatric Administration -TB</v>
      </c>
      <c r="U472">
        <f>VLOOKUP(S472,'Acct Unit'!D:F,3,FALSE)</f>
        <v>10</v>
      </c>
      <c r="V472" s="7" t="s">
        <v>23</v>
      </c>
      <c r="W472" s="20" t="s">
        <v>14</v>
      </c>
      <c r="X472" s="20" t="s">
        <v>512</v>
      </c>
    </row>
    <row r="473" spans="1:26" ht="18.95" customHeight="1" x14ac:dyDescent="0.25">
      <c r="A473" s="13">
        <v>612</v>
      </c>
      <c r="B473" s="39">
        <v>806612</v>
      </c>
      <c r="C473" s="13"/>
      <c r="D473" s="199">
        <v>2812</v>
      </c>
      <c r="E473" s="13" t="s">
        <v>939</v>
      </c>
      <c r="F473" s="35">
        <v>611</v>
      </c>
      <c r="G473" s="35">
        <v>610</v>
      </c>
      <c r="H473" s="35" t="s">
        <v>2336</v>
      </c>
      <c r="I473" s="35" t="s">
        <v>2648</v>
      </c>
      <c r="J473" s="183"/>
      <c r="K473" s="183"/>
      <c r="L473" s="187"/>
      <c r="M473" s="185">
        <v>4964.03</v>
      </c>
      <c r="N473" s="174">
        <v>612</v>
      </c>
      <c r="O473" s="174"/>
      <c r="P473" s="18" t="s">
        <v>164</v>
      </c>
      <c r="Q473" s="18"/>
      <c r="R473" s="18" t="s">
        <v>8</v>
      </c>
      <c r="S473" s="7">
        <v>10452</v>
      </c>
      <c r="T473" t="str">
        <f>VLOOKUP(S473,'Acct Unit'!D:E,2,FALSE)</f>
        <v>Development Office -PA</v>
      </c>
      <c r="U473">
        <f>VLOOKUP(S473,'Acct Unit'!D:F,3,FALSE)</f>
        <v>80</v>
      </c>
      <c r="V473" s="18" t="s">
        <v>8</v>
      </c>
      <c r="W473" s="13"/>
      <c r="X473" s="13"/>
    </row>
    <row r="474" spans="1:26" ht="18.95" customHeight="1" x14ac:dyDescent="0.25">
      <c r="A474" s="13">
        <v>614</v>
      </c>
      <c r="B474" s="38">
        <v>806614</v>
      </c>
      <c r="C474" s="13"/>
      <c r="D474" s="199">
        <v>2812</v>
      </c>
      <c r="E474" s="13" t="s">
        <v>938</v>
      </c>
      <c r="F474" s="35">
        <v>611</v>
      </c>
      <c r="G474" s="35">
        <v>610</v>
      </c>
      <c r="H474" s="35" t="s">
        <v>2336</v>
      </c>
      <c r="I474" s="35" t="s">
        <v>2648</v>
      </c>
      <c r="J474" s="183"/>
      <c r="K474" s="183"/>
      <c r="L474" s="187"/>
      <c r="M474" s="185">
        <v>-35700</v>
      </c>
      <c r="N474" s="174">
        <v>614</v>
      </c>
      <c r="O474" s="174"/>
      <c r="P474" s="18" t="s">
        <v>164</v>
      </c>
      <c r="Q474" s="18"/>
      <c r="R474" s="18" t="s">
        <v>8</v>
      </c>
      <c r="S474" s="7">
        <v>10452</v>
      </c>
      <c r="T474" t="str">
        <f>VLOOKUP(S474,'Acct Unit'!D:E,2,FALSE)</f>
        <v>Development Office -PA</v>
      </c>
      <c r="U474">
        <f>VLOOKUP(S474,'Acct Unit'!D:F,3,FALSE)</f>
        <v>80</v>
      </c>
      <c r="V474" s="18" t="s">
        <v>8</v>
      </c>
      <c r="W474" s="13"/>
      <c r="X474" s="13"/>
    </row>
    <row r="475" spans="1:26" ht="18.95" customHeight="1" x14ac:dyDescent="0.25">
      <c r="A475" s="13">
        <v>615</v>
      </c>
      <c r="B475" s="39">
        <v>806615</v>
      </c>
      <c r="C475" s="22"/>
      <c r="D475" s="199">
        <v>2812</v>
      </c>
      <c r="E475" s="13" t="s">
        <v>809</v>
      </c>
      <c r="F475" s="35">
        <v>611</v>
      </c>
      <c r="G475" s="35">
        <v>610</v>
      </c>
      <c r="H475" s="35" t="s">
        <v>2381</v>
      </c>
      <c r="I475" s="35" t="s">
        <v>2648</v>
      </c>
      <c r="J475" s="183"/>
      <c r="K475" s="183"/>
      <c r="L475" s="187"/>
      <c r="M475" s="185">
        <v>-56986.34</v>
      </c>
      <c r="N475" s="174">
        <v>615</v>
      </c>
      <c r="O475" s="174"/>
      <c r="P475" s="18" t="s">
        <v>877</v>
      </c>
      <c r="Q475" s="18"/>
      <c r="R475" s="18" t="s">
        <v>23</v>
      </c>
      <c r="S475" s="18">
        <v>24000</v>
      </c>
      <c r="T475" t="str">
        <f>VLOOKUP(S475,'Acct Unit'!D:E,2,FALSE)</f>
        <v>Women &amp; Children Administ -TB</v>
      </c>
      <c r="U475">
        <f>VLOOKUP(S475,'Acct Unit'!D:F,3,FALSE)</f>
        <v>10</v>
      </c>
      <c r="V475" s="18" t="s">
        <v>23</v>
      </c>
      <c r="W475" s="22"/>
      <c r="X475" s="22"/>
      <c r="Y475" t="s">
        <v>2335</v>
      </c>
      <c r="Z475" s="34">
        <v>44698</v>
      </c>
    </row>
    <row r="476" spans="1:26" ht="18.95" customHeight="1" x14ac:dyDescent="0.25">
      <c r="A476" s="13">
        <v>616</v>
      </c>
      <c r="B476" s="38">
        <v>806616</v>
      </c>
      <c r="C476" s="13"/>
      <c r="D476" s="199">
        <v>2812</v>
      </c>
      <c r="E476" s="13" t="s">
        <v>944</v>
      </c>
      <c r="F476" s="35">
        <v>611</v>
      </c>
      <c r="G476" s="35">
        <v>610</v>
      </c>
      <c r="H476" s="35" t="s">
        <v>2336</v>
      </c>
      <c r="I476" s="35" t="s">
        <v>2648</v>
      </c>
      <c r="J476" s="183"/>
      <c r="K476" s="183"/>
      <c r="L476" s="187"/>
      <c r="M476" s="185">
        <v>-11856.22</v>
      </c>
      <c r="N476" s="174">
        <v>616</v>
      </c>
      <c r="O476" s="174"/>
      <c r="P476" s="18" t="s">
        <v>164</v>
      </c>
      <c r="Q476" s="18"/>
      <c r="R476" s="18" t="s">
        <v>8</v>
      </c>
      <c r="S476" s="7">
        <v>10452</v>
      </c>
      <c r="T476" t="str">
        <f>VLOOKUP(S476,'Acct Unit'!D:E,2,FALSE)</f>
        <v>Development Office -PA</v>
      </c>
      <c r="U476">
        <f>VLOOKUP(S476,'Acct Unit'!D:F,3,FALSE)</f>
        <v>80</v>
      </c>
      <c r="V476" s="18" t="s">
        <v>8</v>
      </c>
      <c r="W476" s="13"/>
      <c r="X476" s="13"/>
    </row>
    <row r="477" spans="1:26" ht="18.95" customHeight="1" x14ac:dyDescent="0.25">
      <c r="A477" s="13">
        <v>618</v>
      </c>
      <c r="B477" s="38">
        <v>806618</v>
      </c>
      <c r="C477" s="13"/>
      <c r="D477" s="199">
        <v>2812</v>
      </c>
      <c r="E477" s="13" t="s">
        <v>940</v>
      </c>
      <c r="F477" s="35">
        <v>611</v>
      </c>
      <c r="G477" s="35">
        <v>610</v>
      </c>
      <c r="H477" s="35" t="s">
        <v>2336</v>
      </c>
      <c r="I477" s="35" t="s">
        <v>2648</v>
      </c>
      <c r="J477" s="183"/>
      <c r="K477" s="183"/>
      <c r="L477" s="187"/>
      <c r="M477" s="185">
        <v>-14377</v>
      </c>
      <c r="N477" s="174">
        <v>618</v>
      </c>
      <c r="O477" s="174"/>
      <c r="P477" s="18" t="s">
        <v>164</v>
      </c>
      <c r="Q477" s="18"/>
      <c r="R477" s="18" t="s">
        <v>8</v>
      </c>
      <c r="S477" s="7">
        <v>10452</v>
      </c>
      <c r="T477" t="str">
        <f>VLOOKUP(S477,'Acct Unit'!D:E,2,FALSE)</f>
        <v>Development Office -PA</v>
      </c>
      <c r="U477">
        <f>VLOOKUP(S477,'Acct Unit'!D:F,3,FALSE)</f>
        <v>80</v>
      </c>
      <c r="V477" s="18" t="s">
        <v>8</v>
      </c>
      <c r="W477" s="13"/>
      <c r="X477" s="13"/>
      <c r="Y477" t="s">
        <v>2335</v>
      </c>
      <c r="Z477" s="34">
        <v>44698</v>
      </c>
    </row>
    <row r="478" spans="1:26" ht="18.95" customHeight="1" x14ac:dyDescent="0.25">
      <c r="A478" s="13">
        <v>620</v>
      </c>
      <c r="B478" s="38">
        <v>806620</v>
      </c>
      <c r="C478" s="13"/>
      <c r="D478" s="199">
        <v>2812</v>
      </c>
      <c r="E478" s="13" t="s">
        <v>943</v>
      </c>
      <c r="F478" s="35">
        <v>611</v>
      </c>
      <c r="G478" s="35">
        <v>610</v>
      </c>
      <c r="H478" s="35" t="s">
        <v>2336</v>
      </c>
      <c r="I478" s="35" t="s">
        <v>2648</v>
      </c>
      <c r="J478" s="183"/>
      <c r="K478" s="183"/>
      <c r="L478" s="187"/>
      <c r="M478" s="185">
        <v>-1210</v>
      </c>
      <c r="N478" s="174">
        <v>620</v>
      </c>
      <c r="O478" s="174"/>
      <c r="P478" s="18" t="s">
        <v>164</v>
      </c>
      <c r="Q478" s="18"/>
      <c r="R478" s="18" t="s">
        <v>8</v>
      </c>
      <c r="S478" s="7">
        <v>10452</v>
      </c>
      <c r="T478" t="str">
        <f>VLOOKUP(S478,'Acct Unit'!D:E,2,FALSE)</f>
        <v>Development Office -PA</v>
      </c>
      <c r="U478">
        <f>VLOOKUP(S478,'Acct Unit'!D:F,3,FALSE)</f>
        <v>80</v>
      </c>
      <c r="V478" s="18" t="s">
        <v>8</v>
      </c>
      <c r="W478" s="13"/>
      <c r="X478" s="13"/>
    </row>
    <row r="479" spans="1:26" ht="18.95" customHeight="1" x14ac:dyDescent="0.25">
      <c r="A479" s="13">
        <v>624</v>
      </c>
      <c r="B479" s="38">
        <v>806624</v>
      </c>
      <c r="C479" s="19" t="s">
        <v>513</v>
      </c>
      <c r="D479" s="199">
        <v>2812</v>
      </c>
      <c r="E479" s="13" t="s">
        <v>514</v>
      </c>
      <c r="F479" s="35">
        <v>611</v>
      </c>
      <c r="G479" s="35">
        <v>610</v>
      </c>
      <c r="H479" s="35" t="s">
        <v>2354</v>
      </c>
      <c r="I479" s="35" t="s">
        <v>2648</v>
      </c>
      <c r="J479" s="183"/>
      <c r="K479" s="183"/>
      <c r="L479" s="187"/>
      <c r="M479" s="185">
        <v>-62379.94</v>
      </c>
      <c r="N479" s="174">
        <v>624</v>
      </c>
      <c r="O479" s="174"/>
      <c r="P479" s="7" t="s">
        <v>516</v>
      </c>
      <c r="Q479" s="7" t="s">
        <v>92</v>
      </c>
      <c r="R479" s="25" t="s">
        <v>8</v>
      </c>
      <c r="S479" s="20">
        <v>15938</v>
      </c>
      <c r="T479" t="str">
        <f>VLOOKUP(S479,'Acct Unit'!D:E,2,FALSE)</f>
        <v>Div of Emergency Medicine -TB</v>
      </c>
      <c r="U479">
        <f>VLOOKUP(S479,'Acct Unit'!D:F,3,FALSE)</f>
        <v>10</v>
      </c>
      <c r="V479" s="25" t="s">
        <v>8</v>
      </c>
      <c r="W479" s="20" t="s">
        <v>14</v>
      </c>
      <c r="X479" s="20" t="s">
        <v>515</v>
      </c>
    </row>
    <row r="480" spans="1:26" ht="18.95" customHeight="1" x14ac:dyDescent="0.25">
      <c r="A480" s="13">
        <v>625</v>
      </c>
      <c r="B480" s="38">
        <v>806625</v>
      </c>
      <c r="C480" s="19" t="s">
        <v>517</v>
      </c>
      <c r="D480" s="199">
        <v>2812</v>
      </c>
      <c r="E480" s="13" t="s">
        <v>810</v>
      </c>
      <c r="F480" s="35">
        <v>611</v>
      </c>
      <c r="G480" s="35">
        <v>610</v>
      </c>
      <c r="H480" s="35" t="s">
        <v>2374</v>
      </c>
      <c r="I480" s="35" t="s">
        <v>2648</v>
      </c>
      <c r="J480" s="192"/>
      <c r="K480" s="192"/>
      <c r="L480" s="187"/>
      <c r="M480" s="185">
        <v>-82303.97</v>
      </c>
      <c r="N480" s="174">
        <v>625</v>
      </c>
      <c r="O480" s="174"/>
      <c r="P480" s="20" t="s">
        <v>519</v>
      </c>
      <c r="Q480" s="20" t="s">
        <v>43</v>
      </c>
      <c r="R480" s="25" t="s">
        <v>23</v>
      </c>
      <c r="S480" s="20">
        <v>22110</v>
      </c>
      <c r="T480" t="str">
        <f>VLOOKUP(S480,'Acct Unit'!D:E,2,FALSE)</f>
        <v>Neurology Administration -TB</v>
      </c>
      <c r="U480">
        <f>VLOOKUP(S480,'Acct Unit'!D:F,3,FALSE)</f>
        <v>10</v>
      </c>
      <c r="V480" s="25" t="s">
        <v>23</v>
      </c>
      <c r="W480" s="20" t="s">
        <v>14</v>
      </c>
      <c r="X480" s="20" t="s">
        <v>518</v>
      </c>
    </row>
    <row r="481" spans="1:26" ht="18.95" customHeight="1" x14ac:dyDescent="0.25">
      <c r="A481" s="13">
        <v>629</v>
      </c>
      <c r="B481" s="39">
        <v>806629</v>
      </c>
      <c r="C481" s="22"/>
      <c r="D481" s="199">
        <v>2812</v>
      </c>
      <c r="E481" s="13" t="s">
        <v>688</v>
      </c>
      <c r="F481" s="35">
        <v>611</v>
      </c>
      <c r="G481" s="37">
        <v>610</v>
      </c>
      <c r="H481" s="35" t="s">
        <v>2337</v>
      </c>
      <c r="I481" s="35" t="s">
        <v>2648</v>
      </c>
      <c r="J481" s="192"/>
      <c r="K481" s="192"/>
      <c r="L481" s="187"/>
      <c r="M481" s="185">
        <v>-68577.89</v>
      </c>
      <c r="N481" s="174">
        <v>629</v>
      </c>
      <c r="O481" s="174"/>
      <c r="P481" s="22" t="s">
        <v>20</v>
      </c>
      <c r="Q481" s="20" t="s">
        <v>111</v>
      </c>
      <c r="R481" s="25" t="s">
        <v>23</v>
      </c>
      <c r="S481" s="20">
        <v>10101</v>
      </c>
      <c r="T481" t="str">
        <f>VLOOKUP(S481,'Acct Unit'!D:E,2,FALSE)</f>
        <v>Administration -TB</v>
      </c>
      <c r="U481">
        <f>VLOOKUP(S481,'Acct Unit'!D:F,3,FALSE)</f>
        <v>10</v>
      </c>
      <c r="V481" s="25" t="s">
        <v>23</v>
      </c>
      <c r="W481" s="22"/>
      <c r="X481" s="22"/>
      <c r="Y481" t="s">
        <v>2335</v>
      </c>
      <c r="Z481" s="34">
        <v>44698</v>
      </c>
    </row>
    <row r="482" spans="1:26" ht="18.95" customHeight="1" x14ac:dyDescent="0.25">
      <c r="A482" s="13">
        <v>630</v>
      </c>
      <c r="B482" s="38">
        <v>806630</v>
      </c>
      <c r="C482" s="19" t="s">
        <v>520</v>
      </c>
      <c r="D482" s="199">
        <v>2812</v>
      </c>
      <c r="E482" s="13" t="s">
        <v>689</v>
      </c>
      <c r="F482" s="35">
        <v>611</v>
      </c>
      <c r="G482" s="37">
        <v>610</v>
      </c>
      <c r="H482" s="35" t="s">
        <v>2348</v>
      </c>
      <c r="I482" s="35" t="s">
        <v>2648</v>
      </c>
      <c r="J482" s="192"/>
      <c r="K482" s="192"/>
      <c r="L482" s="187"/>
      <c r="M482" s="185">
        <v>-30399.45</v>
      </c>
      <c r="N482" s="174">
        <v>630</v>
      </c>
      <c r="O482" s="174"/>
      <c r="P482" s="20" t="s">
        <v>522</v>
      </c>
      <c r="Q482" s="20" t="s">
        <v>523</v>
      </c>
      <c r="R482" s="25" t="s">
        <v>23</v>
      </c>
      <c r="S482" s="20">
        <v>15410</v>
      </c>
      <c r="T482" t="str">
        <f>VLOOKUP(S482,'Acct Unit'!D:E,2,FALSE)</f>
        <v>Volunteers -TB</v>
      </c>
      <c r="U482">
        <f>VLOOKUP(S482,'Acct Unit'!D:F,3,FALSE)</f>
        <v>10</v>
      </c>
      <c r="V482" s="25" t="s">
        <v>23</v>
      </c>
      <c r="W482" s="20" t="s">
        <v>14</v>
      </c>
      <c r="X482" s="20" t="s">
        <v>521</v>
      </c>
    </row>
    <row r="483" spans="1:26" ht="18.95" customHeight="1" x14ac:dyDescent="0.25">
      <c r="A483" s="13">
        <v>631</v>
      </c>
      <c r="B483" s="39">
        <v>806631</v>
      </c>
      <c r="C483" s="22"/>
      <c r="D483" s="199">
        <v>2812</v>
      </c>
      <c r="E483" s="13" t="s">
        <v>811</v>
      </c>
      <c r="F483" s="35">
        <v>611</v>
      </c>
      <c r="G483" s="37">
        <v>610</v>
      </c>
      <c r="H483" s="35" t="s">
        <v>2370</v>
      </c>
      <c r="I483" s="35" t="s">
        <v>2648</v>
      </c>
      <c r="J483" s="192"/>
      <c r="K483" s="192"/>
      <c r="L483" s="187"/>
      <c r="M483" s="185">
        <v>9898.9500000000007</v>
      </c>
      <c r="N483" s="174">
        <v>631</v>
      </c>
      <c r="O483" s="174"/>
      <c r="P483" s="22" t="s">
        <v>315</v>
      </c>
      <c r="Q483" s="22"/>
      <c r="R483" s="205" t="s">
        <v>23</v>
      </c>
      <c r="S483" s="20">
        <v>21710</v>
      </c>
      <c r="T483" t="str">
        <f>VLOOKUP(S483,'Acct Unit'!D:E,2,FALSE)</f>
        <v>Immunodefiency Clinic (Id -TB</v>
      </c>
      <c r="U483">
        <f>VLOOKUP(S483,'Acct Unit'!D:F,3,FALSE)</f>
        <v>10</v>
      </c>
      <c r="V483" s="205" t="s">
        <v>23</v>
      </c>
      <c r="W483" s="22"/>
      <c r="X483" s="22"/>
    </row>
    <row r="484" spans="1:26" ht="18.95" customHeight="1" x14ac:dyDescent="0.25">
      <c r="A484" s="13">
        <v>640</v>
      </c>
      <c r="B484" s="38">
        <v>806640</v>
      </c>
      <c r="C484" s="19" t="s">
        <v>532</v>
      </c>
      <c r="D484" s="199">
        <v>2812</v>
      </c>
      <c r="E484" s="13" t="s">
        <v>813</v>
      </c>
      <c r="F484" s="35">
        <v>611</v>
      </c>
      <c r="G484" s="37">
        <v>610</v>
      </c>
      <c r="H484" s="35" t="s">
        <v>2345</v>
      </c>
      <c r="I484" s="35" t="s">
        <v>2648</v>
      </c>
      <c r="J484" s="192"/>
      <c r="K484" s="192"/>
      <c r="L484" s="187"/>
      <c r="M484" s="185">
        <v>-118034.04</v>
      </c>
      <c r="N484" s="174">
        <v>640</v>
      </c>
      <c r="O484" s="174"/>
      <c r="P484" s="20" t="s">
        <v>534</v>
      </c>
      <c r="Q484" s="20" t="s">
        <v>12</v>
      </c>
      <c r="R484" s="25" t="s">
        <v>8</v>
      </c>
      <c r="S484" s="20">
        <v>14202</v>
      </c>
      <c r="T484" t="str">
        <f>VLOOKUP(S484,'Acct Unit'!D:E,2,FALSE)</f>
        <v>Center One Oupatient -TB</v>
      </c>
      <c r="U484">
        <f>VLOOKUP(S484,'Acct Unit'!D:F,3,FALSE)</f>
        <v>10</v>
      </c>
      <c r="V484" s="25" t="s">
        <v>8</v>
      </c>
      <c r="W484" s="20" t="s">
        <v>14</v>
      </c>
      <c r="X484" s="20" t="s">
        <v>533</v>
      </c>
    </row>
    <row r="485" spans="1:26" ht="18.95" customHeight="1" x14ac:dyDescent="0.25">
      <c r="A485" s="13">
        <v>642</v>
      </c>
      <c r="B485" s="39">
        <v>806642</v>
      </c>
      <c r="C485" s="22"/>
      <c r="D485" s="199">
        <v>2812</v>
      </c>
      <c r="E485" s="13" t="s">
        <v>814</v>
      </c>
      <c r="F485" s="35">
        <v>611</v>
      </c>
      <c r="G485" s="37">
        <v>610</v>
      </c>
      <c r="H485" s="35" t="s">
        <v>2356</v>
      </c>
      <c r="I485" s="35" t="s">
        <v>2648</v>
      </c>
      <c r="J485" s="192"/>
      <c r="K485" s="192"/>
      <c r="L485" s="187"/>
      <c r="M485" s="185">
        <v>-3110.63</v>
      </c>
      <c r="N485" s="174">
        <v>642</v>
      </c>
      <c r="O485" s="174"/>
      <c r="P485" s="22" t="s">
        <v>238</v>
      </c>
      <c r="Q485" s="22"/>
      <c r="R485" s="205" t="s">
        <v>23</v>
      </c>
      <c r="S485" s="20">
        <v>15944</v>
      </c>
      <c r="T485" t="str">
        <f>VLOOKUP(S485,'Acct Unit'!D:E,2,FALSE)</f>
        <v>Div of Infectious Disease - TB</v>
      </c>
      <c r="U485">
        <f>VLOOKUP(S485,'Acct Unit'!D:F,3,FALSE)</f>
        <v>10</v>
      </c>
      <c r="V485" s="205" t="s">
        <v>23</v>
      </c>
      <c r="W485" s="22"/>
      <c r="X485" s="22"/>
      <c r="Y485" t="s">
        <v>2335</v>
      </c>
      <c r="Z485" s="34">
        <v>44698</v>
      </c>
    </row>
    <row r="486" spans="1:26" ht="18.95" customHeight="1" x14ac:dyDescent="0.25">
      <c r="A486" s="13">
        <v>658</v>
      </c>
      <c r="B486" s="38">
        <v>806658</v>
      </c>
      <c r="C486" s="19" t="s">
        <v>535</v>
      </c>
      <c r="D486" s="199">
        <v>2812</v>
      </c>
      <c r="E486" s="13" t="s">
        <v>536</v>
      </c>
      <c r="F486" s="35">
        <v>611</v>
      </c>
      <c r="G486" s="37">
        <v>610</v>
      </c>
      <c r="H486" s="35" t="s">
        <v>2354</v>
      </c>
      <c r="I486" s="35" t="s">
        <v>2648</v>
      </c>
      <c r="J486" s="192"/>
      <c r="K486" s="192"/>
      <c r="L486" s="187"/>
      <c r="M486" s="185">
        <v>22391.83</v>
      </c>
      <c r="N486" s="174">
        <v>658</v>
      </c>
      <c r="O486" s="174"/>
      <c r="P486" s="20" t="s">
        <v>91</v>
      </c>
      <c r="Q486" s="20" t="s">
        <v>538</v>
      </c>
      <c r="R486" s="25" t="s">
        <v>23</v>
      </c>
      <c r="S486" s="20">
        <v>15938</v>
      </c>
      <c r="T486" t="str">
        <f>VLOOKUP(S486,'Acct Unit'!D:E,2,FALSE)</f>
        <v>Div of Emergency Medicine -TB</v>
      </c>
      <c r="U486">
        <f>VLOOKUP(S486,'Acct Unit'!D:F,3,FALSE)</f>
        <v>10</v>
      </c>
      <c r="V486" s="25" t="s">
        <v>23</v>
      </c>
      <c r="W486" s="20" t="s">
        <v>14</v>
      </c>
      <c r="X486" s="20" t="s">
        <v>537</v>
      </c>
    </row>
    <row r="487" spans="1:26" ht="18.95" customHeight="1" x14ac:dyDescent="0.25">
      <c r="A487" s="13">
        <v>662</v>
      </c>
      <c r="B487" s="39">
        <v>806662</v>
      </c>
      <c r="C487" s="22"/>
      <c r="D487" s="199">
        <v>2812</v>
      </c>
      <c r="E487" s="13" t="s">
        <v>815</v>
      </c>
      <c r="F487" s="35">
        <v>611</v>
      </c>
      <c r="G487" s="37">
        <v>610</v>
      </c>
      <c r="H487" s="35" t="s">
        <v>2350</v>
      </c>
      <c r="I487" s="35" t="s">
        <v>2648</v>
      </c>
      <c r="J487" s="192"/>
      <c r="K487" s="192"/>
      <c r="L487" s="187"/>
      <c r="M487" s="185">
        <v>-469927.67</v>
      </c>
      <c r="N487" s="174">
        <v>662</v>
      </c>
      <c r="O487" s="174"/>
      <c r="P487" s="22" t="s">
        <v>48</v>
      </c>
      <c r="Q487" s="20" t="s">
        <v>49</v>
      </c>
      <c r="R487" s="25" t="s">
        <v>23</v>
      </c>
      <c r="S487" s="20">
        <v>15900</v>
      </c>
      <c r="T487" t="str">
        <f>VLOOKUP(S487,'Acct Unit'!D:E,2,FALSE)</f>
        <v>Admin Educ Center -TB</v>
      </c>
      <c r="U487">
        <f>VLOOKUP(S487,'Acct Unit'!D:F,3,FALSE)</f>
        <v>10</v>
      </c>
      <c r="V487" s="25" t="s">
        <v>23</v>
      </c>
      <c r="W487" s="22"/>
      <c r="X487" s="22"/>
    </row>
    <row r="488" spans="1:26" ht="18.95" customHeight="1" x14ac:dyDescent="0.25">
      <c r="A488" s="13">
        <v>665</v>
      </c>
      <c r="B488" s="38">
        <v>806665</v>
      </c>
      <c r="C488" s="13"/>
      <c r="D488" s="199">
        <v>2812</v>
      </c>
      <c r="E488" s="13" t="s">
        <v>947</v>
      </c>
      <c r="F488" s="35">
        <v>611</v>
      </c>
      <c r="G488" s="37">
        <v>610</v>
      </c>
      <c r="H488" s="35" t="s">
        <v>2336</v>
      </c>
      <c r="I488" s="35" t="s">
        <v>2648</v>
      </c>
      <c r="J488" s="192"/>
      <c r="K488" s="192"/>
      <c r="L488" s="187"/>
      <c r="M488" s="185">
        <v>-25544.799999999999</v>
      </c>
      <c r="N488" s="174">
        <v>665</v>
      </c>
      <c r="O488" s="174"/>
      <c r="P488" s="22" t="s">
        <v>164</v>
      </c>
      <c r="Q488" s="22"/>
      <c r="R488" s="205" t="s">
        <v>8</v>
      </c>
      <c r="S488" s="20">
        <v>10452</v>
      </c>
      <c r="T488" t="str">
        <f>VLOOKUP(S488,'Acct Unit'!D:E,2,FALSE)</f>
        <v>Development Office -PA</v>
      </c>
      <c r="U488">
        <f>VLOOKUP(S488,'Acct Unit'!D:F,3,FALSE)</f>
        <v>80</v>
      </c>
      <c r="V488" s="205" t="s">
        <v>8</v>
      </c>
      <c r="W488" s="13"/>
      <c r="X488" s="13"/>
    </row>
    <row r="489" spans="1:26" ht="18.95" customHeight="1" x14ac:dyDescent="0.25">
      <c r="A489" s="13">
        <v>666</v>
      </c>
      <c r="B489" s="38">
        <v>806666</v>
      </c>
      <c r="C489" s="13"/>
      <c r="D489" s="199">
        <v>2812</v>
      </c>
      <c r="E489" s="13" t="s">
        <v>951</v>
      </c>
      <c r="F489" s="35">
        <v>611</v>
      </c>
      <c r="G489" s="37">
        <v>610</v>
      </c>
      <c r="H489" s="35" t="s">
        <v>2336</v>
      </c>
      <c r="I489" s="35" t="s">
        <v>2648</v>
      </c>
      <c r="J489" s="192"/>
      <c r="K489" s="192"/>
      <c r="L489" s="187"/>
      <c r="M489" s="185">
        <v>-40184.480000000003</v>
      </c>
      <c r="N489" s="174">
        <v>666</v>
      </c>
      <c r="O489" s="174"/>
      <c r="P489" s="22" t="s">
        <v>164</v>
      </c>
      <c r="Q489" s="22"/>
      <c r="R489" s="205" t="s">
        <v>8</v>
      </c>
      <c r="S489" s="20">
        <v>10452</v>
      </c>
      <c r="T489" t="str">
        <f>VLOOKUP(S489,'Acct Unit'!D:E,2,FALSE)</f>
        <v>Development Office -PA</v>
      </c>
      <c r="U489">
        <f>VLOOKUP(S489,'Acct Unit'!D:F,3,FALSE)</f>
        <v>80</v>
      </c>
      <c r="V489" s="205" t="s">
        <v>8</v>
      </c>
      <c r="W489" s="13"/>
      <c r="X489" s="13"/>
    </row>
    <row r="490" spans="1:26" ht="18.95" customHeight="1" x14ac:dyDescent="0.25">
      <c r="A490" s="13">
        <v>667</v>
      </c>
      <c r="B490" s="38">
        <v>806667</v>
      </c>
      <c r="C490" s="13"/>
      <c r="D490" s="199">
        <v>2812</v>
      </c>
      <c r="E490" s="13" t="s">
        <v>950</v>
      </c>
      <c r="F490" s="35">
        <v>611</v>
      </c>
      <c r="G490" s="37">
        <v>610</v>
      </c>
      <c r="H490" s="35" t="s">
        <v>2336</v>
      </c>
      <c r="I490" s="35" t="s">
        <v>2648</v>
      </c>
      <c r="J490" s="192"/>
      <c r="K490" s="192"/>
      <c r="L490" s="187"/>
      <c r="M490" s="185">
        <v>-10932.13</v>
      </c>
      <c r="N490" s="174">
        <v>667</v>
      </c>
      <c r="O490" s="174"/>
      <c r="P490" s="22" t="s">
        <v>164</v>
      </c>
      <c r="Q490" s="22"/>
      <c r="R490" s="205" t="s">
        <v>8</v>
      </c>
      <c r="S490" s="20">
        <v>10452</v>
      </c>
      <c r="T490" t="str">
        <f>VLOOKUP(S490,'Acct Unit'!D:E,2,FALSE)</f>
        <v>Development Office -PA</v>
      </c>
      <c r="U490">
        <f>VLOOKUP(S490,'Acct Unit'!D:F,3,FALSE)</f>
        <v>80</v>
      </c>
      <c r="V490" s="205" t="s">
        <v>8</v>
      </c>
      <c r="W490" s="13"/>
      <c r="X490" s="13"/>
    </row>
    <row r="491" spans="1:26" ht="18.95" customHeight="1" x14ac:dyDescent="0.25">
      <c r="A491" s="13">
        <v>668</v>
      </c>
      <c r="B491" s="38">
        <v>806668</v>
      </c>
      <c r="C491" s="13"/>
      <c r="D491" s="199">
        <v>2812</v>
      </c>
      <c r="E491" s="13" t="s">
        <v>948</v>
      </c>
      <c r="F491" s="35">
        <v>611</v>
      </c>
      <c r="G491" s="37">
        <v>610</v>
      </c>
      <c r="H491" s="35" t="s">
        <v>2336</v>
      </c>
      <c r="I491" s="35" t="s">
        <v>2648</v>
      </c>
      <c r="J491" s="192"/>
      <c r="K491" s="192"/>
      <c r="L491" s="187"/>
      <c r="M491" s="185">
        <v>-2780.49</v>
      </c>
      <c r="N491" s="174">
        <v>668</v>
      </c>
      <c r="O491" s="174"/>
      <c r="P491" s="22" t="s">
        <v>164</v>
      </c>
      <c r="Q491" s="22"/>
      <c r="R491" s="205" t="s">
        <v>8</v>
      </c>
      <c r="S491" s="20">
        <v>10452</v>
      </c>
      <c r="T491" t="str">
        <f>VLOOKUP(S491,'Acct Unit'!D:E,2,FALSE)</f>
        <v>Development Office -PA</v>
      </c>
      <c r="U491">
        <f>VLOOKUP(S491,'Acct Unit'!D:F,3,FALSE)</f>
        <v>80</v>
      </c>
      <c r="V491" s="205" t="s">
        <v>8</v>
      </c>
      <c r="W491" s="13"/>
      <c r="X491" s="13"/>
    </row>
    <row r="492" spans="1:26" ht="18.95" customHeight="1" x14ac:dyDescent="0.25">
      <c r="A492" s="13">
        <v>669</v>
      </c>
      <c r="B492" s="38">
        <v>806669</v>
      </c>
      <c r="C492" s="13"/>
      <c r="D492" s="199">
        <v>2812</v>
      </c>
      <c r="E492" s="13" t="s">
        <v>953</v>
      </c>
      <c r="F492" s="35">
        <v>611</v>
      </c>
      <c r="G492" s="37">
        <v>610</v>
      </c>
      <c r="H492" s="35" t="s">
        <v>2336</v>
      </c>
      <c r="I492" s="35" t="s">
        <v>2648</v>
      </c>
      <c r="J492" s="192"/>
      <c r="K492" s="192"/>
      <c r="L492" s="187"/>
      <c r="M492" s="185">
        <v>-35545.4</v>
      </c>
      <c r="N492" s="174">
        <v>669</v>
      </c>
      <c r="O492" s="174"/>
      <c r="P492" s="22" t="s">
        <v>164</v>
      </c>
      <c r="Q492" s="22"/>
      <c r="R492" s="205" t="s">
        <v>8</v>
      </c>
      <c r="S492" s="20">
        <v>10452</v>
      </c>
      <c r="T492" t="str">
        <f>VLOOKUP(S492,'Acct Unit'!D:E,2,FALSE)</f>
        <v>Development Office -PA</v>
      </c>
      <c r="U492">
        <f>VLOOKUP(S492,'Acct Unit'!D:F,3,FALSE)</f>
        <v>80</v>
      </c>
      <c r="V492" s="205" t="s">
        <v>8</v>
      </c>
      <c r="W492" s="13"/>
      <c r="X492" s="13"/>
    </row>
    <row r="493" spans="1:26" ht="18.95" customHeight="1" x14ac:dyDescent="0.25">
      <c r="A493" s="13">
        <v>670</v>
      </c>
      <c r="B493" s="38">
        <v>806670</v>
      </c>
      <c r="C493" s="13"/>
      <c r="D493" s="199">
        <v>2812</v>
      </c>
      <c r="E493" s="13" t="s">
        <v>952</v>
      </c>
      <c r="F493" s="35">
        <v>611</v>
      </c>
      <c r="G493" s="37">
        <v>610</v>
      </c>
      <c r="H493" s="35" t="s">
        <v>2336</v>
      </c>
      <c r="I493" s="35" t="s">
        <v>2648</v>
      </c>
      <c r="J493" s="192"/>
      <c r="K493" s="192"/>
      <c r="L493" s="187"/>
      <c r="M493" s="185">
        <v>-35358</v>
      </c>
      <c r="N493" s="174">
        <v>670</v>
      </c>
      <c r="O493" s="174"/>
      <c r="P493" s="22" t="s">
        <v>164</v>
      </c>
      <c r="Q493" s="22"/>
      <c r="R493" s="205" t="s">
        <v>8</v>
      </c>
      <c r="S493" s="20">
        <v>10452</v>
      </c>
      <c r="T493" t="str">
        <f>VLOOKUP(S493,'Acct Unit'!D:E,2,FALSE)</f>
        <v>Development Office -PA</v>
      </c>
      <c r="U493">
        <f>VLOOKUP(S493,'Acct Unit'!D:F,3,FALSE)</f>
        <v>80</v>
      </c>
      <c r="V493" s="205" t="s">
        <v>8</v>
      </c>
      <c r="W493" s="13"/>
      <c r="X493" s="13"/>
    </row>
    <row r="494" spans="1:26" ht="18.95" customHeight="1" x14ac:dyDescent="0.25">
      <c r="A494" s="12">
        <v>671</v>
      </c>
      <c r="B494" s="38">
        <v>806671</v>
      </c>
      <c r="C494" s="13"/>
      <c r="D494" s="199">
        <v>2812</v>
      </c>
      <c r="E494" s="12" t="s">
        <v>949</v>
      </c>
      <c r="F494" s="35">
        <v>611</v>
      </c>
      <c r="G494" s="37">
        <v>610</v>
      </c>
      <c r="H494" s="35" t="s">
        <v>2336</v>
      </c>
      <c r="I494" s="35" t="s">
        <v>2648</v>
      </c>
      <c r="J494" s="192"/>
      <c r="K494" s="192"/>
      <c r="L494" s="187"/>
      <c r="M494" s="185">
        <v>-40000</v>
      </c>
      <c r="N494" s="174">
        <v>671</v>
      </c>
      <c r="O494" s="174"/>
      <c r="P494" s="22" t="s">
        <v>164</v>
      </c>
      <c r="Q494" s="22"/>
      <c r="R494" s="205" t="s">
        <v>8</v>
      </c>
      <c r="S494" s="20">
        <v>10452</v>
      </c>
      <c r="T494" t="str">
        <f>VLOOKUP(S494,'Acct Unit'!D:E,2,FALSE)</f>
        <v>Development Office -PA</v>
      </c>
      <c r="U494">
        <f>VLOOKUP(S494,'Acct Unit'!D:F,3,FALSE)</f>
        <v>80</v>
      </c>
      <c r="V494" s="205" t="s">
        <v>8</v>
      </c>
      <c r="W494" s="13"/>
      <c r="X494" s="13"/>
    </row>
    <row r="495" spans="1:26" ht="18.95" customHeight="1" x14ac:dyDescent="0.25">
      <c r="A495" s="12">
        <v>672</v>
      </c>
      <c r="B495" s="38">
        <v>806672</v>
      </c>
      <c r="C495" s="13"/>
      <c r="D495" s="199">
        <v>2812</v>
      </c>
      <c r="E495" s="12" t="s">
        <v>946</v>
      </c>
      <c r="F495" s="35">
        <v>611</v>
      </c>
      <c r="G495" s="37">
        <v>610</v>
      </c>
      <c r="H495" s="35" t="s">
        <v>2336</v>
      </c>
      <c r="I495" s="35" t="s">
        <v>2648</v>
      </c>
      <c r="J495" s="192"/>
      <c r="K495" s="192"/>
      <c r="L495" s="187"/>
      <c r="M495" s="185">
        <v>-36308.5</v>
      </c>
      <c r="N495" s="174">
        <v>672</v>
      </c>
      <c r="O495" s="174"/>
      <c r="P495" s="22" t="s">
        <v>164</v>
      </c>
      <c r="Q495" s="22"/>
      <c r="R495" s="205" t="s">
        <v>8</v>
      </c>
      <c r="S495" s="20">
        <v>10452</v>
      </c>
      <c r="T495" t="str">
        <f>VLOOKUP(S495,'Acct Unit'!D:E,2,FALSE)</f>
        <v>Development Office -PA</v>
      </c>
      <c r="U495">
        <f>VLOOKUP(S495,'Acct Unit'!D:F,3,FALSE)</f>
        <v>80</v>
      </c>
      <c r="V495" s="205" t="s">
        <v>8</v>
      </c>
      <c r="W495" s="13"/>
      <c r="X495" s="13"/>
    </row>
    <row r="496" spans="1:26" ht="18.95" customHeight="1" x14ac:dyDescent="0.25">
      <c r="A496" s="12">
        <v>673</v>
      </c>
      <c r="B496" s="38">
        <v>806673</v>
      </c>
      <c r="C496" s="13"/>
      <c r="D496" s="199">
        <v>2812</v>
      </c>
      <c r="E496" s="12" t="s">
        <v>945</v>
      </c>
      <c r="F496" s="35">
        <v>611</v>
      </c>
      <c r="G496" s="37">
        <v>610</v>
      </c>
      <c r="H496" s="35" t="s">
        <v>2336</v>
      </c>
      <c r="I496" s="35" t="s">
        <v>2648</v>
      </c>
      <c r="J496" s="192"/>
      <c r="K496" s="192"/>
      <c r="L496" s="187"/>
      <c r="M496" s="185">
        <v>-28007.52</v>
      </c>
      <c r="N496" s="174">
        <v>673</v>
      </c>
      <c r="O496" s="174"/>
      <c r="P496" s="22" t="s">
        <v>164</v>
      </c>
      <c r="Q496" s="22"/>
      <c r="R496" s="205" t="s">
        <v>8</v>
      </c>
      <c r="S496" s="20">
        <v>10452</v>
      </c>
      <c r="T496" t="str">
        <f>VLOOKUP(S496,'Acct Unit'!D:E,2,FALSE)</f>
        <v>Development Office -PA</v>
      </c>
      <c r="U496">
        <f>VLOOKUP(S496,'Acct Unit'!D:F,3,FALSE)</f>
        <v>80</v>
      </c>
      <c r="V496" s="205" t="s">
        <v>8</v>
      </c>
      <c r="W496" s="13"/>
      <c r="X496" s="13"/>
    </row>
    <row r="497" spans="1:24" ht="18.95" customHeight="1" x14ac:dyDescent="0.25">
      <c r="A497" s="12">
        <v>674</v>
      </c>
      <c r="B497" s="38">
        <v>806674</v>
      </c>
      <c r="C497" s="13"/>
      <c r="D497" s="199">
        <v>2812</v>
      </c>
      <c r="E497" s="12" t="s">
        <v>690</v>
      </c>
      <c r="F497" s="35">
        <v>611</v>
      </c>
      <c r="G497" s="37">
        <v>610</v>
      </c>
      <c r="H497" s="35" t="s">
        <v>2336</v>
      </c>
      <c r="I497" s="35" t="s">
        <v>2648</v>
      </c>
      <c r="J497" s="192"/>
      <c r="K497" s="192"/>
      <c r="L497" s="187"/>
      <c r="M497" s="185">
        <v>-22105</v>
      </c>
      <c r="N497" s="174">
        <v>674</v>
      </c>
      <c r="O497" s="174"/>
      <c r="P497" s="22" t="s">
        <v>164</v>
      </c>
      <c r="Q497" s="22"/>
      <c r="R497" s="205" t="s">
        <v>8</v>
      </c>
      <c r="S497" s="20">
        <v>10452</v>
      </c>
      <c r="T497" t="str">
        <f>VLOOKUP(S497,'Acct Unit'!D:E,2,FALSE)</f>
        <v>Development Office -PA</v>
      </c>
      <c r="U497">
        <f>VLOOKUP(S497,'Acct Unit'!D:F,3,FALSE)</f>
        <v>80</v>
      </c>
      <c r="V497" s="205" t="s">
        <v>8</v>
      </c>
      <c r="W497" s="13"/>
      <c r="X497" s="13"/>
    </row>
    <row r="498" spans="1:24" ht="18.95" customHeight="1" x14ac:dyDescent="0.25">
      <c r="A498" s="13">
        <v>675</v>
      </c>
      <c r="B498" s="39">
        <v>806675</v>
      </c>
      <c r="C498" s="22"/>
      <c r="D498" s="199">
        <v>2812</v>
      </c>
      <c r="E498" s="13" t="s">
        <v>816</v>
      </c>
      <c r="F498" s="35">
        <v>611</v>
      </c>
      <c r="G498" s="37">
        <v>610</v>
      </c>
      <c r="H498" s="35" t="s">
        <v>2337</v>
      </c>
      <c r="I498" s="35" t="s">
        <v>2648</v>
      </c>
      <c r="J498" s="192"/>
      <c r="K498" s="192"/>
      <c r="L498" s="187"/>
      <c r="M498" s="185">
        <v>-20411.169999999998</v>
      </c>
      <c r="N498" s="174">
        <v>675</v>
      </c>
      <c r="O498" s="174"/>
      <c r="P498" s="22" t="s">
        <v>20</v>
      </c>
      <c r="Q498" s="20" t="s">
        <v>111</v>
      </c>
      <c r="R498" s="25" t="s">
        <v>23</v>
      </c>
      <c r="S498" s="20">
        <v>10101</v>
      </c>
      <c r="T498" t="str">
        <f>VLOOKUP(S498,'Acct Unit'!D:E,2,FALSE)</f>
        <v>Administration -TB</v>
      </c>
      <c r="U498">
        <f>VLOOKUP(S498,'Acct Unit'!D:F,3,FALSE)</f>
        <v>10</v>
      </c>
      <c r="V498" s="25" t="s">
        <v>23</v>
      </c>
      <c r="W498" s="22"/>
      <c r="X498" s="22"/>
    </row>
    <row r="499" spans="1:24" ht="18.95" customHeight="1" x14ac:dyDescent="0.25">
      <c r="A499" s="12">
        <v>676</v>
      </c>
      <c r="B499" s="38">
        <v>806676</v>
      </c>
      <c r="C499" s="19" t="s">
        <v>539</v>
      </c>
      <c r="D499" s="199">
        <v>2812</v>
      </c>
      <c r="E499" s="12" t="s">
        <v>691</v>
      </c>
      <c r="F499" s="35">
        <v>611</v>
      </c>
      <c r="G499" s="37">
        <v>610</v>
      </c>
      <c r="H499" s="35" t="s">
        <v>2344</v>
      </c>
      <c r="I499" s="35" t="s">
        <v>2648</v>
      </c>
      <c r="J499" s="192"/>
      <c r="K499" s="192"/>
      <c r="L499" s="187"/>
      <c r="M499" s="185">
        <v>-9435.15</v>
      </c>
      <c r="N499" s="174">
        <v>676</v>
      </c>
      <c r="O499" s="174"/>
      <c r="P499" s="20" t="s">
        <v>540</v>
      </c>
      <c r="Q499" s="20" t="s">
        <v>541</v>
      </c>
      <c r="R499" s="25" t="s">
        <v>8</v>
      </c>
      <c r="S499" s="20">
        <v>10462</v>
      </c>
      <c r="T499" t="str">
        <f>VLOOKUP(S499,'Acct Unit'!D:E,2,FALSE)</f>
        <v>Marketing &amp; Communications -PA</v>
      </c>
      <c r="U499">
        <f>VLOOKUP(S499,'Acct Unit'!D:F,3,FALSE)</f>
        <v>80</v>
      </c>
      <c r="V499" s="25" t="s">
        <v>8</v>
      </c>
      <c r="W499" s="20" t="s">
        <v>14</v>
      </c>
      <c r="X499" s="20" t="s">
        <v>110</v>
      </c>
    </row>
    <row r="500" spans="1:24" ht="18.95" customHeight="1" x14ac:dyDescent="0.25">
      <c r="A500" s="178">
        <v>680</v>
      </c>
      <c r="B500" s="178">
        <v>806680</v>
      </c>
      <c r="C500" s="178"/>
      <c r="D500" s="199">
        <v>2812</v>
      </c>
      <c r="E500" s="178" t="s">
        <v>2644</v>
      </c>
      <c r="F500" s="35">
        <v>611</v>
      </c>
      <c r="G500" s="200">
        <v>610</v>
      </c>
      <c r="H500" s="35" t="s">
        <v>2337</v>
      </c>
      <c r="I500" s="35" t="s">
        <v>2648</v>
      </c>
      <c r="J500" s="205"/>
      <c r="K500" s="205"/>
      <c r="L500" s="22"/>
      <c r="M500" s="185">
        <v>1903221.2</v>
      </c>
      <c r="N500" s="174">
        <v>680</v>
      </c>
      <c r="O500" s="174"/>
      <c r="P500" s="9" t="s">
        <v>955</v>
      </c>
      <c r="Q500" s="13"/>
      <c r="R500" s="181"/>
      <c r="S500" s="27">
        <v>10101</v>
      </c>
      <c r="T500" t="str">
        <f>VLOOKUP(S500,'Acct Unit'!D:E,2,FALSE)</f>
        <v>Administration -TB</v>
      </c>
      <c r="U500">
        <f>VLOOKUP(S500,'Acct Unit'!D:F,3,FALSE)</f>
        <v>10</v>
      </c>
      <c r="V500" s="181"/>
      <c r="W500" s="13"/>
      <c r="X500" s="13"/>
    </row>
    <row r="501" spans="1:24" ht="18.95" customHeight="1" x14ac:dyDescent="0.25">
      <c r="A501" s="12">
        <v>681</v>
      </c>
      <c r="B501" s="38">
        <v>806681</v>
      </c>
      <c r="C501" s="13"/>
      <c r="D501" s="199">
        <v>2812</v>
      </c>
      <c r="E501" s="12" t="s">
        <v>919</v>
      </c>
      <c r="F501" s="35">
        <v>611</v>
      </c>
      <c r="G501" s="200">
        <v>610</v>
      </c>
      <c r="H501" s="35" t="s">
        <v>2337</v>
      </c>
      <c r="I501" s="35" t="s">
        <v>2648</v>
      </c>
      <c r="J501" s="192"/>
      <c r="K501" s="192"/>
      <c r="L501" s="187"/>
      <c r="M501" s="185">
        <v>537396.79</v>
      </c>
      <c r="N501" s="174">
        <v>681</v>
      </c>
      <c r="O501" s="174"/>
      <c r="P501" s="9" t="s">
        <v>955</v>
      </c>
      <c r="Q501" s="13"/>
      <c r="R501" s="181"/>
      <c r="S501" s="27">
        <v>10101</v>
      </c>
      <c r="T501" t="str">
        <f>VLOOKUP(S501,'Acct Unit'!D:E,2,FALSE)</f>
        <v>Administration -TB</v>
      </c>
      <c r="U501">
        <f>VLOOKUP(S501,'Acct Unit'!D:F,3,FALSE)</f>
        <v>10</v>
      </c>
      <c r="V501" s="181"/>
      <c r="W501" s="13"/>
      <c r="X501" s="13"/>
    </row>
    <row r="502" spans="1:24" ht="18.95" customHeight="1" x14ac:dyDescent="0.25">
      <c r="A502" s="12">
        <v>682</v>
      </c>
      <c r="B502" s="38">
        <v>806682</v>
      </c>
      <c r="C502" s="13"/>
      <c r="D502" s="199">
        <v>2812</v>
      </c>
      <c r="E502" s="12" t="s">
        <v>920</v>
      </c>
      <c r="F502" s="35">
        <v>611</v>
      </c>
      <c r="G502" s="200">
        <v>610</v>
      </c>
      <c r="H502" s="35" t="s">
        <v>2337</v>
      </c>
      <c r="I502" s="35" t="s">
        <v>2648</v>
      </c>
      <c r="J502" s="192"/>
      <c r="K502" s="192"/>
      <c r="L502" s="187"/>
      <c r="M502" s="185">
        <v>33.46</v>
      </c>
      <c r="N502" s="174">
        <v>682</v>
      </c>
      <c r="O502" s="174"/>
      <c r="P502" s="9" t="s">
        <v>955</v>
      </c>
      <c r="Q502" s="13"/>
      <c r="R502" s="205" t="s">
        <v>23</v>
      </c>
      <c r="S502" s="20">
        <v>21714</v>
      </c>
      <c r="T502" t="str">
        <f>VLOOKUP(S502,'Acct Unit'!D:E,2,FALSE)</f>
        <v>Medicine Administration -TB</v>
      </c>
      <c r="U502">
        <f>VLOOKUP(S502,'Acct Unit'!D:F,3,FALSE)</f>
        <v>10</v>
      </c>
      <c r="V502" s="205" t="s">
        <v>23</v>
      </c>
      <c r="W502" s="22"/>
      <c r="X502" s="22"/>
    </row>
    <row r="503" spans="1:24" ht="18.95" customHeight="1" x14ac:dyDescent="0.25">
      <c r="A503" s="13">
        <v>684</v>
      </c>
      <c r="B503" s="39">
        <v>806684</v>
      </c>
      <c r="C503" s="22"/>
      <c r="D503" s="199">
        <v>2812</v>
      </c>
      <c r="E503" s="13" t="s">
        <v>817</v>
      </c>
      <c r="F503" s="35">
        <v>611</v>
      </c>
      <c r="G503" s="37">
        <v>610</v>
      </c>
      <c r="H503" s="35" t="s">
        <v>2371</v>
      </c>
      <c r="I503" s="35" t="s">
        <v>2648</v>
      </c>
      <c r="J503" s="192"/>
      <c r="K503" s="192"/>
      <c r="L503" s="187"/>
      <c r="M503" s="185">
        <v>-20000</v>
      </c>
      <c r="N503" s="174">
        <v>684</v>
      </c>
      <c r="O503" s="174"/>
      <c r="P503" s="22" t="s">
        <v>11</v>
      </c>
      <c r="Q503" s="22"/>
      <c r="R503" s="205" t="s">
        <v>23</v>
      </c>
      <c r="S503" s="20">
        <v>15930</v>
      </c>
      <c r="T503" t="str">
        <f>VLOOKUP(S503,'Acct Unit'!D:E,2,FALSE)</f>
        <v>Div of Cardiology -TB</v>
      </c>
      <c r="U503">
        <f>VLOOKUP(S503,'Acct Unit'!D:F,3,FALSE)</f>
        <v>10</v>
      </c>
      <c r="V503" s="205" t="s">
        <v>23</v>
      </c>
      <c r="W503" s="22"/>
      <c r="X503" s="22"/>
    </row>
    <row r="504" spans="1:24" ht="18.95" customHeight="1" x14ac:dyDescent="0.25">
      <c r="A504" s="13">
        <v>685</v>
      </c>
      <c r="B504" s="39">
        <v>806685</v>
      </c>
      <c r="C504" s="22"/>
      <c r="D504" s="199">
        <v>2812</v>
      </c>
      <c r="E504" s="13" t="s">
        <v>692</v>
      </c>
      <c r="F504" s="35">
        <v>611</v>
      </c>
      <c r="G504" s="37">
        <v>610</v>
      </c>
      <c r="H504" s="35" t="s">
        <v>2353</v>
      </c>
      <c r="I504" s="35" t="s">
        <v>2648</v>
      </c>
      <c r="J504" s="192"/>
      <c r="K504" s="192"/>
      <c r="L504" s="187"/>
      <c r="M504" s="185">
        <v>-10000</v>
      </c>
      <c r="N504" s="174">
        <v>685</v>
      </c>
      <c r="O504" s="174"/>
      <c r="P504" s="22" t="s">
        <v>103</v>
      </c>
      <c r="Q504" s="22"/>
      <c r="R504" s="205" t="s">
        <v>23</v>
      </c>
      <c r="S504" s="22">
        <v>20206</v>
      </c>
      <c r="T504" t="str">
        <f>VLOOKUP(S504,'Acct Unit'!D:E,2,FALSE)</f>
        <v>Cancer Center - C1 -TB</v>
      </c>
      <c r="U504">
        <f>VLOOKUP(S504,'Acct Unit'!D:F,3,FALSE)</f>
        <v>10</v>
      </c>
      <c r="V504" s="205" t="s">
        <v>23</v>
      </c>
      <c r="W504" s="22"/>
      <c r="X504" s="22"/>
    </row>
    <row r="505" spans="1:24" ht="18.95" customHeight="1" x14ac:dyDescent="0.25">
      <c r="A505" s="13">
        <v>688</v>
      </c>
      <c r="B505" s="39">
        <v>806688</v>
      </c>
      <c r="C505" s="22"/>
      <c r="D505" s="199">
        <v>2812</v>
      </c>
      <c r="E505" s="13" t="s">
        <v>818</v>
      </c>
      <c r="F505" s="35">
        <v>611</v>
      </c>
      <c r="G505" s="37">
        <v>610</v>
      </c>
      <c r="H505" s="35" t="s">
        <v>2361</v>
      </c>
      <c r="I505" s="35" t="s">
        <v>2648</v>
      </c>
      <c r="J505" s="192"/>
      <c r="K505" s="192"/>
      <c r="L505" s="187"/>
      <c r="M505" s="185">
        <v>-10000</v>
      </c>
      <c r="N505" s="174">
        <v>688</v>
      </c>
      <c r="O505" s="174"/>
      <c r="P505" s="22" t="s">
        <v>879</v>
      </c>
      <c r="Q505" s="22"/>
      <c r="R505" s="25" t="s">
        <v>8</v>
      </c>
      <c r="S505" s="20">
        <v>10452</v>
      </c>
      <c r="T505" t="str">
        <f>VLOOKUP(S505,'Acct Unit'!D:E,2,FALSE)</f>
        <v>Development Office -PA</v>
      </c>
      <c r="U505">
        <f>VLOOKUP(S505,'Acct Unit'!D:F,3,FALSE)</f>
        <v>80</v>
      </c>
      <c r="V505" s="25" t="s">
        <v>8</v>
      </c>
      <c r="W505" s="20" t="s">
        <v>14</v>
      </c>
      <c r="X505" s="20" t="s">
        <v>543</v>
      </c>
    </row>
    <row r="506" spans="1:24" ht="18.95" customHeight="1" x14ac:dyDescent="0.25">
      <c r="A506" s="12">
        <v>707</v>
      </c>
      <c r="B506" s="38">
        <v>806707</v>
      </c>
      <c r="C506" s="13"/>
      <c r="D506" s="199">
        <v>2812</v>
      </c>
      <c r="E506" s="12" t="s">
        <v>921</v>
      </c>
      <c r="F506" s="35">
        <v>611</v>
      </c>
      <c r="G506" s="37">
        <v>610</v>
      </c>
      <c r="H506" s="35" t="s">
        <v>2336</v>
      </c>
      <c r="I506" s="35" t="s">
        <v>2648</v>
      </c>
      <c r="J506" s="192"/>
      <c r="K506" s="192"/>
      <c r="L506" s="187"/>
      <c r="M506" s="185">
        <v>-15659.94</v>
      </c>
      <c r="N506" s="174">
        <v>707</v>
      </c>
      <c r="O506" s="174"/>
      <c r="P506" s="22" t="s">
        <v>164</v>
      </c>
      <c r="Q506" s="22"/>
      <c r="R506" s="205" t="s">
        <v>23</v>
      </c>
      <c r="S506" s="20">
        <v>24001</v>
      </c>
      <c r="T506" t="str">
        <f>VLOOKUP(S506,'Acct Unit'!D:E,2,FALSE)</f>
        <v>Pediatric Administration -TB</v>
      </c>
      <c r="U506">
        <f>VLOOKUP(S506,'Acct Unit'!D:F,3,FALSE)</f>
        <v>10</v>
      </c>
      <c r="V506" s="205" t="s">
        <v>23</v>
      </c>
      <c r="W506" s="22"/>
      <c r="X506" s="22"/>
    </row>
    <row r="507" spans="1:24" ht="18.95" customHeight="1" x14ac:dyDescent="0.25">
      <c r="A507" s="13">
        <v>731</v>
      </c>
      <c r="B507" s="39">
        <v>806731</v>
      </c>
      <c r="C507" s="22"/>
      <c r="D507" s="199">
        <v>2812</v>
      </c>
      <c r="E507" s="13" t="s">
        <v>820</v>
      </c>
      <c r="F507" s="35">
        <v>611</v>
      </c>
      <c r="G507" s="37">
        <v>610</v>
      </c>
      <c r="H507" s="35" t="s">
        <v>2382</v>
      </c>
      <c r="I507" s="35" t="s">
        <v>2648</v>
      </c>
      <c r="J507" s="192"/>
      <c r="K507" s="192"/>
      <c r="L507" s="187"/>
      <c r="M507" s="185">
        <v>-122253.23</v>
      </c>
      <c r="N507" s="174">
        <v>731</v>
      </c>
      <c r="O507" s="174"/>
      <c r="P507" s="22" t="s">
        <v>127</v>
      </c>
      <c r="Q507" s="22"/>
      <c r="R507" s="25" t="s">
        <v>23</v>
      </c>
      <c r="S507" s="20">
        <v>24001</v>
      </c>
      <c r="T507" t="str">
        <f>VLOOKUP(S507,'Acct Unit'!D:E,2,FALSE)</f>
        <v>Pediatric Administration -TB</v>
      </c>
      <c r="U507">
        <f>VLOOKUP(S507,'Acct Unit'!D:F,3,FALSE)</f>
        <v>10</v>
      </c>
      <c r="V507" s="25" t="s">
        <v>23</v>
      </c>
      <c r="W507" s="20" t="s">
        <v>9</v>
      </c>
      <c r="X507" s="20" t="s">
        <v>545</v>
      </c>
    </row>
    <row r="508" spans="1:24" ht="18.95" customHeight="1" x14ac:dyDescent="0.25">
      <c r="A508" s="13">
        <v>907</v>
      </c>
      <c r="B508" s="38">
        <v>806907</v>
      </c>
      <c r="C508" s="19" t="s">
        <v>548</v>
      </c>
      <c r="D508" s="199">
        <v>2812</v>
      </c>
      <c r="E508" s="13" t="s">
        <v>823</v>
      </c>
      <c r="F508" s="35">
        <v>611</v>
      </c>
      <c r="G508" s="37">
        <v>610</v>
      </c>
      <c r="H508" s="35" t="s">
        <v>2381</v>
      </c>
      <c r="I508" s="35" t="s">
        <v>2648</v>
      </c>
      <c r="J508" s="192"/>
      <c r="K508" s="192"/>
      <c r="L508" s="187"/>
      <c r="M508" s="185">
        <v>-106384.79</v>
      </c>
      <c r="N508" s="174">
        <v>907</v>
      </c>
      <c r="O508" s="174"/>
      <c r="P508" s="20" t="s">
        <v>263</v>
      </c>
      <c r="Q508" s="20" t="s">
        <v>264</v>
      </c>
      <c r="R508" s="25" t="s">
        <v>23</v>
      </c>
      <c r="S508" s="20">
        <v>22110</v>
      </c>
      <c r="T508" t="str">
        <f>VLOOKUP(S508,'Acct Unit'!D:E,2,FALSE)</f>
        <v>Neurology Administration -TB</v>
      </c>
      <c r="U508">
        <f>VLOOKUP(S508,'Acct Unit'!D:F,3,FALSE)</f>
        <v>10</v>
      </c>
      <c r="V508" s="25" t="s">
        <v>23</v>
      </c>
      <c r="W508" s="20" t="s">
        <v>14</v>
      </c>
      <c r="X508" s="20" t="s">
        <v>551</v>
      </c>
    </row>
    <row r="509" spans="1:24" ht="18.95" customHeight="1" x14ac:dyDescent="0.25">
      <c r="A509" s="13">
        <v>916</v>
      </c>
      <c r="B509" s="38">
        <v>806916</v>
      </c>
      <c r="C509" s="19" t="s">
        <v>550</v>
      </c>
      <c r="D509" s="199">
        <v>2812</v>
      </c>
      <c r="E509" s="13" t="s">
        <v>824</v>
      </c>
      <c r="F509" s="35">
        <v>611</v>
      </c>
      <c r="G509" s="37">
        <v>610</v>
      </c>
      <c r="H509" s="35" t="s">
        <v>2374</v>
      </c>
      <c r="I509" s="35" t="s">
        <v>2648</v>
      </c>
      <c r="J509" s="192"/>
      <c r="K509" s="192"/>
      <c r="L509" s="187"/>
      <c r="M509" s="185">
        <v>-26319.439999999999</v>
      </c>
      <c r="N509" s="174">
        <v>916</v>
      </c>
      <c r="O509" s="174"/>
      <c r="P509" s="20" t="s">
        <v>552</v>
      </c>
      <c r="Q509" s="20" t="s">
        <v>43</v>
      </c>
      <c r="R509" s="25" t="s">
        <v>23</v>
      </c>
      <c r="S509" s="20">
        <v>23800</v>
      </c>
      <c r="T509" t="str">
        <f>VLOOKUP(S509,'Acct Unit'!D:E,2,FALSE)</f>
        <v>Liver Transplant Program -TB</v>
      </c>
      <c r="U509">
        <f>VLOOKUP(S509,'Acct Unit'!D:F,3,FALSE)</f>
        <v>10</v>
      </c>
      <c r="V509" s="25" t="s">
        <v>23</v>
      </c>
      <c r="W509" s="20" t="s">
        <v>14</v>
      </c>
      <c r="X509" s="20" t="s">
        <v>554</v>
      </c>
    </row>
    <row r="510" spans="1:24" ht="18.95" customHeight="1" x14ac:dyDescent="0.25">
      <c r="A510" s="13">
        <v>918</v>
      </c>
      <c r="B510" s="38">
        <v>806918</v>
      </c>
      <c r="C510" s="19" t="s">
        <v>553</v>
      </c>
      <c r="D510" s="199">
        <v>2812</v>
      </c>
      <c r="E510" s="13" t="s">
        <v>825</v>
      </c>
      <c r="F510" s="35">
        <v>611</v>
      </c>
      <c r="G510" s="37">
        <v>610</v>
      </c>
      <c r="H510" s="35" t="s">
        <v>2380</v>
      </c>
      <c r="I510" s="35" t="s">
        <v>2648</v>
      </c>
      <c r="J510" s="192"/>
      <c r="K510" s="192"/>
      <c r="L510" s="187"/>
      <c r="M510" s="185">
        <v>-58692.9</v>
      </c>
      <c r="N510" s="174">
        <v>918</v>
      </c>
      <c r="O510" s="174"/>
      <c r="P510" s="20" t="s">
        <v>35</v>
      </c>
      <c r="Q510" s="20" t="s">
        <v>12</v>
      </c>
      <c r="R510" s="25" t="s">
        <v>8</v>
      </c>
      <c r="S510" s="20">
        <v>22312</v>
      </c>
      <c r="T510" t="str">
        <f>VLOOKUP(S510,'Acct Unit'!D:E,2,FALSE)</f>
        <v>Psychiatry Administration -TB</v>
      </c>
      <c r="U510">
        <f>VLOOKUP(S510,'Acct Unit'!D:F,3,FALSE)</f>
        <v>10</v>
      </c>
      <c r="V510" s="25" t="s">
        <v>8</v>
      </c>
      <c r="W510" s="20" t="s">
        <v>14</v>
      </c>
      <c r="X510" s="20" t="s">
        <v>556</v>
      </c>
    </row>
    <row r="511" spans="1:24" ht="18.95" customHeight="1" x14ac:dyDescent="0.25">
      <c r="A511" s="13">
        <v>922</v>
      </c>
      <c r="B511" s="38">
        <v>806922</v>
      </c>
      <c r="C511" s="19" t="s">
        <v>555</v>
      </c>
      <c r="D511" s="199">
        <v>2812</v>
      </c>
      <c r="E511" s="13" t="s">
        <v>826</v>
      </c>
      <c r="F511" s="35">
        <v>611</v>
      </c>
      <c r="G511" s="37">
        <v>610</v>
      </c>
      <c r="H511" s="35" t="s">
        <v>2375</v>
      </c>
      <c r="I511" s="35" t="s">
        <v>2648</v>
      </c>
      <c r="J511" s="192"/>
      <c r="K511" s="192"/>
      <c r="L511" s="187"/>
      <c r="M511" s="185">
        <v>-154090.82</v>
      </c>
      <c r="N511" s="174">
        <v>922</v>
      </c>
      <c r="O511" s="174"/>
      <c r="P511" s="20" t="s">
        <v>95</v>
      </c>
      <c r="Q511" s="20" t="s">
        <v>96</v>
      </c>
      <c r="R511" s="25" t="s">
        <v>23</v>
      </c>
      <c r="S511" s="20">
        <v>15410</v>
      </c>
      <c r="T511" t="str">
        <f>VLOOKUP(S511,'Acct Unit'!D:E,2,FALSE)</f>
        <v>Volunteers -TB</v>
      </c>
      <c r="U511">
        <f>VLOOKUP(S511,'Acct Unit'!D:F,3,FALSE)</f>
        <v>10</v>
      </c>
      <c r="V511" s="25" t="s">
        <v>23</v>
      </c>
      <c r="W511" s="20" t="s">
        <v>14</v>
      </c>
      <c r="X511" s="20" t="s">
        <v>558</v>
      </c>
    </row>
    <row r="512" spans="1:24" ht="18.95" customHeight="1" x14ac:dyDescent="0.25">
      <c r="A512" s="13">
        <v>926</v>
      </c>
      <c r="B512" s="38">
        <v>806926</v>
      </c>
      <c r="C512" s="19" t="s">
        <v>557</v>
      </c>
      <c r="D512" s="199">
        <v>2812</v>
      </c>
      <c r="E512" s="13" t="s">
        <v>693</v>
      </c>
      <c r="F512" s="35">
        <v>611</v>
      </c>
      <c r="G512" s="37">
        <v>610</v>
      </c>
      <c r="H512" s="35" t="s">
        <v>2348</v>
      </c>
      <c r="I512" s="35" t="s">
        <v>2648</v>
      </c>
      <c r="J512" s="192"/>
      <c r="K512" s="192"/>
      <c r="L512" s="187"/>
      <c r="M512" s="185">
        <v>-144672.21</v>
      </c>
      <c r="N512" s="174">
        <v>926</v>
      </c>
      <c r="O512" s="174"/>
      <c r="P512" s="20" t="s">
        <v>522</v>
      </c>
      <c r="Q512" s="20" t="s">
        <v>523</v>
      </c>
      <c r="R512" s="25" t="s">
        <v>23</v>
      </c>
      <c r="S512" s="20">
        <v>20700</v>
      </c>
      <c r="T512" t="str">
        <f>VLOOKUP(S512,'Acct Unit'!D:E,2,FALSE)</f>
        <v>Outpatient - Dental -TB</v>
      </c>
      <c r="U512">
        <f>VLOOKUP(S512,'Acct Unit'!D:F,3,FALSE)</f>
        <v>10</v>
      </c>
      <c r="V512" s="25" t="s">
        <v>23</v>
      </c>
      <c r="W512" s="20" t="s">
        <v>14</v>
      </c>
      <c r="X512" s="20" t="s">
        <v>560</v>
      </c>
    </row>
    <row r="513" spans="1:24" ht="18.95" customHeight="1" x14ac:dyDescent="0.25">
      <c r="A513" s="13">
        <v>929</v>
      </c>
      <c r="B513" s="38">
        <v>806929</v>
      </c>
      <c r="C513" s="19" t="s">
        <v>559</v>
      </c>
      <c r="D513" s="199">
        <v>2812</v>
      </c>
      <c r="E513" s="13" t="s">
        <v>827</v>
      </c>
      <c r="F513" s="35">
        <v>611</v>
      </c>
      <c r="G513" s="37">
        <v>610</v>
      </c>
      <c r="H513" s="35" t="s">
        <v>2364</v>
      </c>
      <c r="I513" s="35" t="s">
        <v>2648</v>
      </c>
      <c r="J513" s="192"/>
      <c r="K513" s="192"/>
      <c r="L513" s="187"/>
      <c r="M513" s="185">
        <v>-56921.85</v>
      </c>
      <c r="N513" s="174">
        <v>929</v>
      </c>
      <c r="O513" s="174"/>
      <c r="P513" s="20" t="s">
        <v>146</v>
      </c>
      <c r="Q513" s="20" t="s">
        <v>147</v>
      </c>
      <c r="R513" s="25" t="s">
        <v>23</v>
      </c>
      <c r="S513" s="20">
        <v>15938</v>
      </c>
      <c r="T513" t="str">
        <f>VLOOKUP(S513,'Acct Unit'!D:E,2,FALSE)</f>
        <v>Div of Emergency Medicine -TB</v>
      </c>
      <c r="U513">
        <f>VLOOKUP(S513,'Acct Unit'!D:F,3,FALSE)</f>
        <v>10</v>
      </c>
      <c r="V513" s="25" t="s">
        <v>23</v>
      </c>
      <c r="W513" s="20" t="s">
        <v>14</v>
      </c>
      <c r="X513" s="20" t="s">
        <v>562</v>
      </c>
    </row>
    <row r="514" spans="1:24" ht="18.95" customHeight="1" x14ac:dyDescent="0.25">
      <c r="A514" s="13">
        <v>932</v>
      </c>
      <c r="B514" s="38">
        <v>806932</v>
      </c>
      <c r="C514" s="19" t="s">
        <v>561</v>
      </c>
      <c r="D514" s="199">
        <v>2812</v>
      </c>
      <c r="E514" s="13" t="s">
        <v>828</v>
      </c>
      <c r="F514" s="35">
        <v>611</v>
      </c>
      <c r="G514" s="37">
        <v>610</v>
      </c>
      <c r="H514" s="35" t="s">
        <v>2354</v>
      </c>
      <c r="I514" s="35" t="s">
        <v>2648</v>
      </c>
      <c r="J514" s="192"/>
      <c r="K514" s="192"/>
      <c r="L514" s="187"/>
      <c r="M514" s="185">
        <v>-13552.27</v>
      </c>
      <c r="N514" s="174">
        <v>932</v>
      </c>
      <c r="O514" s="174"/>
      <c r="P514" s="20" t="s">
        <v>91</v>
      </c>
      <c r="Q514" s="20" t="s">
        <v>92</v>
      </c>
      <c r="R514" s="205" t="s">
        <v>23</v>
      </c>
      <c r="S514" s="22">
        <v>15930</v>
      </c>
      <c r="T514" t="str">
        <f>VLOOKUP(S514,'Acct Unit'!D:E,2,FALSE)</f>
        <v>Div of Cardiology -TB</v>
      </c>
      <c r="U514">
        <f>VLOOKUP(S514,'Acct Unit'!D:F,3,FALSE)</f>
        <v>10</v>
      </c>
      <c r="V514" s="205" t="s">
        <v>23</v>
      </c>
      <c r="W514" s="22"/>
      <c r="X514" s="22"/>
    </row>
    <row r="515" spans="1:24" ht="18.95" customHeight="1" x14ac:dyDescent="0.25">
      <c r="A515" s="13">
        <v>946</v>
      </c>
      <c r="B515" s="39">
        <v>806946</v>
      </c>
      <c r="C515" s="22"/>
      <c r="D515" s="199">
        <v>2812</v>
      </c>
      <c r="E515" s="13" t="s">
        <v>829</v>
      </c>
      <c r="F515" s="35">
        <v>611</v>
      </c>
      <c r="G515" s="37">
        <v>610</v>
      </c>
      <c r="H515" s="35" t="s">
        <v>2353</v>
      </c>
      <c r="I515" s="35" t="s">
        <v>2648</v>
      </c>
      <c r="J515" s="192"/>
      <c r="K515" s="192"/>
      <c r="L515" s="187"/>
      <c r="M515" s="185">
        <v>-301285.65999999997</v>
      </c>
      <c r="N515" s="174">
        <v>946</v>
      </c>
      <c r="O515" s="174"/>
      <c r="P515" s="22" t="s">
        <v>880</v>
      </c>
      <c r="Q515" s="22"/>
      <c r="R515" s="25" t="s">
        <v>23</v>
      </c>
      <c r="S515" s="20">
        <v>20001</v>
      </c>
      <c r="T515" t="str">
        <f>VLOOKUP(S515,'Acct Unit'!D:E,2,FALSE)</f>
        <v>Anesthesiology -TB</v>
      </c>
      <c r="U515">
        <f>VLOOKUP(S515,'Acct Unit'!D:F,3,FALSE)</f>
        <v>10</v>
      </c>
      <c r="V515" s="25" t="s">
        <v>23</v>
      </c>
      <c r="W515" s="20" t="s">
        <v>14</v>
      </c>
      <c r="X515" s="20" t="s">
        <v>564</v>
      </c>
    </row>
    <row r="516" spans="1:24" ht="18.95" customHeight="1" x14ac:dyDescent="0.25">
      <c r="A516" s="13">
        <v>947</v>
      </c>
      <c r="B516" s="38">
        <v>806947</v>
      </c>
      <c r="C516" s="19" t="s">
        <v>563</v>
      </c>
      <c r="D516" s="199">
        <v>2812</v>
      </c>
      <c r="E516" s="13" t="s">
        <v>830</v>
      </c>
      <c r="F516" s="35">
        <v>611</v>
      </c>
      <c r="G516" s="37">
        <v>610</v>
      </c>
      <c r="H516" s="35" t="s">
        <v>2359</v>
      </c>
      <c r="I516" s="35" t="s">
        <v>2648</v>
      </c>
      <c r="J516" s="192"/>
      <c r="K516" s="192"/>
      <c r="L516" s="187"/>
      <c r="M516" s="185">
        <v>-124821.81</v>
      </c>
      <c r="N516" s="174">
        <v>947</v>
      </c>
      <c r="O516" s="174"/>
      <c r="P516" s="20" t="s">
        <v>565</v>
      </c>
      <c r="Q516" s="20" t="s">
        <v>566</v>
      </c>
      <c r="R516" s="25" t="s">
        <v>23</v>
      </c>
      <c r="S516" s="20">
        <v>15942</v>
      </c>
      <c r="T516" t="str">
        <f>VLOOKUP(S516,'Acct Unit'!D:E,2,FALSE)</f>
        <v>Div of Radiology -TB</v>
      </c>
      <c r="U516">
        <f>VLOOKUP(S516,'Acct Unit'!D:F,3,FALSE)</f>
        <v>10</v>
      </c>
      <c r="V516" s="25" t="s">
        <v>23</v>
      </c>
      <c r="W516" s="20" t="s">
        <v>14</v>
      </c>
      <c r="X516" s="20" t="s">
        <v>568</v>
      </c>
    </row>
    <row r="517" spans="1:24" ht="18.95" customHeight="1" x14ac:dyDescent="0.25">
      <c r="A517" s="13">
        <v>950</v>
      </c>
      <c r="B517" s="38">
        <v>806950</v>
      </c>
      <c r="C517" s="19" t="s">
        <v>567</v>
      </c>
      <c r="D517" s="199">
        <v>2812</v>
      </c>
      <c r="E517" s="13" t="s">
        <v>831</v>
      </c>
      <c r="F517" s="35">
        <v>611</v>
      </c>
      <c r="G517" s="37">
        <v>610</v>
      </c>
      <c r="H517" s="35" t="s">
        <v>2355</v>
      </c>
      <c r="I517" s="35" t="s">
        <v>2648</v>
      </c>
      <c r="J517" s="192"/>
      <c r="K517" s="192"/>
      <c r="L517" s="187"/>
      <c r="M517" s="185">
        <v>-14985.52</v>
      </c>
      <c r="N517" s="174">
        <v>950</v>
      </c>
      <c r="O517" s="174"/>
      <c r="P517" s="20" t="s">
        <v>445</v>
      </c>
      <c r="Q517" s="20" t="s">
        <v>446</v>
      </c>
      <c r="R517" s="25" t="s">
        <v>23</v>
      </c>
      <c r="S517" s="20">
        <v>15930</v>
      </c>
      <c r="T517" t="str">
        <f>VLOOKUP(S517,'Acct Unit'!D:E,2,FALSE)</f>
        <v>Div of Cardiology -TB</v>
      </c>
      <c r="U517">
        <f>VLOOKUP(S517,'Acct Unit'!D:F,3,FALSE)</f>
        <v>10</v>
      </c>
      <c r="V517" s="25" t="s">
        <v>23</v>
      </c>
      <c r="W517" s="20" t="s">
        <v>14</v>
      </c>
      <c r="X517" s="20" t="s">
        <v>570</v>
      </c>
    </row>
    <row r="518" spans="1:24" ht="18.95" customHeight="1" x14ac:dyDescent="0.25">
      <c r="A518" s="13">
        <v>952</v>
      </c>
      <c r="B518" s="38">
        <v>806952</v>
      </c>
      <c r="C518" s="19" t="s">
        <v>569</v>
      </c>
      <c r="D518" s="199">
        <v>2812</v>
      </c>
      <c r="E518" s="13" t="s">
        <v>832</v>
      </c>
      <c r="F518" s="35">
        <v>611</v>
      </c>
      <c r="G518" s="37">
        <v>610</v>
      </c>
      <c r="H518" s="35" t="s">
        <v>2353</v>
      </c>
      <c r="I518" s="35" t="s">
        <v>2648</v>
      </c>
      <c r="J518" s="192"/>
      <c r="K518" s="192"/>
      <c r="L518" s="187"/>
      <c r="M518" s="185">
        <v>-7105.62</v>
      </c>
      <c r="N518" s="174">
        <v>952</v>
      </c>
      <c r="O518" s="174"/>
      <c r="P518" s="20" t="s">
        <v>103</v>
      </c>
      <c r="Q518" s="20" t="s">
        <v>104</v>
      </c>
      <c r="R518" s="25" t="s">
        <v>23</v>
      </c>
      <c r="S518" s="20">
        <v>15900</v>
      </c>
      <c r="T518" t="str">
        <f>VLOOKUP(S518,'Acct Unit'!D:E,2,FALSE)</f>
        <v>Admin Educ Center -TB</v>
      </c>
      <c r="U518">
        <f>VLOOKUP(S518,'Acct Unit'!D:F,3,FALSE)</f>
        <v>10</v>
      </c>
      <c r="V518" s="25" t="s">
        <v>23</v>
      </c>
      <c r="W518" s="20" t="s">
        <v>14</v>
      </c>
      <c r="X518" s="20" t="s">
        <v>572</v>
      </c>
    </row>
    <row r="519" spans="1:24" ht="18.95" customHeight="1" x14ac:dyDescent="0.25">
      <c r="A519" s="13">
        <v>954</v>
      </c>
      <c r="B519" s="38">
        <v>806954</v>
      </c>
      <c r="C519" s="19" t="s">
        <v>571</v>
      </c>
      <c r="D519" s="199">
        <v>2812</v>
      </c>
      <c r="E519" s="13" t="s">
        <v>833</v>
      </c>
      <c r="F519" s="35">
        <v>611</v>
      </c>
      <c r="G519" s="37">
        <v>610</v>
      </c>
      <c r="H519" s="35" t="s">
        <v>2350</v>
      </c>
      <c r="I519" s="37" t="s">
        <v>2648</v>
      </c>
      <c r="J519" s="192"/>
      <c r="K519" s="192"/>
      <c r="L519" s="187"/>
      <c r="M519" s="185">
        <v>-1512.55</v>
      </c>
      <c r="N519" s="174">
        <v>954</v>
      </c>
      <c r="O519" s="174"/>
      <c r="P519" s="20" t="s">
        <v>48</v>
      </c>
      <c r="Q519" s="20" t="s">
        <v>49</v>
      </c>
      <c r="R519" s="25" t="s">
        <v>23</v>
      </c>
      <c r="S519" s="20">
        <v>15930</v>
      </c>
      <c r="T519" t="str">
        <f>VLOOKUP(S519,'Acct Unit'!D:E,2,FALSE)</f>
        <v>Div of Cardiology -TB</v>
      </c>
      <c r="U519">
        <f>VLOOKUP(S519,'Acct Unit'!D:F,3,FALSE)</f>
        <v>10</v>
      </c>
      <c r="V519" s="25" t="s">
        <v>23</v>
      </c>
      <c r="W519" s="20" t="s">
        <v>14</v>
      </c>
      <c r="X519" s="20" t="s">
        <v>574</v>
      </c>
    </row>
    <row r="520" spans="1:24" ht="18.95" customHeight="1" x14ac:dyDescent="0.25">
      <c r="A520" s="13">
        <v>955</v>
      </c>
      <c r="B520" s="38">
        <v>806955</v>
      </c>
      <c r="C520" s="19" t="s">
        <v>573</v>
      </c>
      <c r="D520" s="199">
        <v>2812</v>
      </c>
      <c r="E520" s="13" t="s">
        <v>834</v>
      </c>
      <c r="F520" s="35">
        <v>611</v>
      </c>
      <c r="G520" s="37">
        <v>610</v>
      </c>
      <c r="H520" s="35" t="s">
        <v>2353</v>
      </c>
      <c r="I520" s="37" t="s">
        <v>2648</v>
      </c>
      <c r="J520" s="192"/>
      <c r="K520" s="192"/>
      <c r="L520" s="187"/>
      <c r="M520" s="185">
        <v>-55185.71</v>
      </c>
      <c r="N520" s="174">
        <v>955</v>
      </c>
      <c r="O520" s="174"/>
      <c r="P520" s="20" t="s">
        <v>103</v>
      </c>
      <c r="Q520" s="20" t="s">
        <v>104</v>
      </c>
      <c r="R520" s="25" t="s">
        <v>23</v>
      </c>
      <c r="S520" s="20">
        <v>20206</v>
      </c>
      <c r="T520" t="str">
        <f>VLOOKUP(S520,'Acct Unit'!D:E,2,FALSE)</f>
        <v>Cancer Center - C1 -TB</v>
      </c>
      <c r="U520">
        <f>VLOOKUP(S520,'Acct Unit'!D:F,3,FALSE)</f>
        <v>10</v>
      </c>
      <c r="V520" s="25" t="s">
        <v>23</v>
      </c>
      <c r="W520" s="20" t="s">
        <v>14</v>
      </c>
      <c r="X520" s="20" t="s">
        <v>576</v>
      </c>
    </row>
    <row r="521" spans="1:24" ht="18.95" customHeight="1" x14ac:dyDescent="0.25">
      <c r="A521" s="13">
        <v>956</v>
      </c>
      <c r="B521" s="38">
        <v>806956</v>
      </c>
      <c r="C521" s="19" t="s">
        <v>575</v>
      </c>
      <c r="D521" s="199">
        <v>2812</v>
      </c>
      <c r="E521" s="13" t="s">
        <v>835</v>
      </c>
      <c r="F521" s="35">
        <v>611</v>
      </c>
      <c r="G521" s="37">
        <v>610</v>
      </c>
      <c r="H521" s="35" t="s">
        <v>2361</v>
      </c>
      <c r="I521" s="37" t="s">
        <v>2648</v>
      </c>
      <c r="J521" s="192"/>
      <c r="K521" s="192"/>
      <c r="L521" s="187"/>
      <c r="M521" s="185">
        <v>-45110.69</v>
      </c>
      <c r="N521" s="174">
        <v>956</v>
      </c>
      <c r="O521" s="174"/>
      <c r="P521" s="20" t="s">
        <v>16</v>
      </c>
      <c r="Q521" s="20" t="s">
        <v>17</v>
      </c>
      <c r="R521" s="25" t="s">
        <v>23</v>
      </c>
      <c r="S521" s="20">
        <v>15942</v>
      </c>
      <c r="T521" t="str">
        <f>VLOOKUP(S521,'Acct Unit'!D:E,2,FALSE)</f>
        <v>Div of Radiology -TB</v>
      </c>
      <c r="U521">
        <f>VLOOKUP(S521,'Acct Unit'!D:F,3,FALSE)</f>
        <v>10</v>
      </c>
      <c r="V521" s="25" t="s">
        <v>23</v>
      </c>
      <c r="W521" s="20" t="s">
        <v>14</v>
      </c>
      <c r="X521" s="20" t="s">
        <v>578</v>
      </c>
    </row>
    <row r="522" spans="1:24" ht="18.95" customHeight="1" x14ac:dyDescent="0.25">
      <c r="A522" s="13">
        <v>957</v>
      </c>
      <c r="B522" s="39">
        <v>806957</v>
      </c>
      <c r="C522" s="19" t="s">
        <v>577</v>
      </c>
      <c r="D522" s="199">
        <v>2812</v>
      </c>
      <c r="E522" s="13" t="s">
        <v>836</v>
      </c>
      <c r="F522" s="35">
        <v>611</v>
      </c>
      <c r="G522" s="37">
        <v>610</v>
      </c>
      <c r="H522" s="35" t="s">
        <v>2355</v>
      </c>
      <c r="I522" s="35" t="s">
        <v>2648</v>
      </c>
      <c r="J522" s="192"/>
      <c r="K522" s="192"/>
      <c r="L522" s="187"/>
      <c r="M522" s="185">
        <v>-50924.73</v>
      </c>
      <c r="N522" s="174">
        <v>957</v>
      </c>
      <c r="O522" s="174"/>
      <c r="P522" s="20" t="s">
        <v>445</v>
      </c>
      <c r="Q522" s="20" t="s">
        <v>446</v>
      </c>
      <c r="R522" s="25" t="s">
        <v>23</v>
      </c>
      <c r="S522" s="20">
        <v>15942</v>
      </c>
      <c r="T522" t="str">
        <f>VLOOKUP(S522,'Acct Unit'!D:E,2,FALSE)</f>
        <v>Div of Radiology -TB</v>
      </c>
      <c r="U522">
        <f>VLOOKUP(S522,'Acct Unit'!D:F,3,FALSE)</f>
        <v>10</v>
      </c>
      <c r="V522" s="25" t="s">
        <v>23</v>
      </c>
      <c r="W522" s="20" t="s">
        <v>14</v>
      </c>
      <c r="X522" s="20" t="s">
        <v>580</v>
      </c>
    </row>
    <row r="523" spans="1:24" ht="18.95" customHeight="1" x14ac:dyDescent="0.25">
      <c r="A523" s="13">
        <v>958</v>
      </c>
      <c r="B523" s="39">
        <v>806958</v>
      </c>
      <c r="C523" s="19" t="s">
        <v>579</v>
      </c>
      <c r="D523" s="199">
        <v>2812</v>
      </c>
      <c r="E523" s="13" t="s">
        <v>837</v>
      </c>
      <c r="F523" s="35">
        <v>611</v>
      </c>
      <c r="G523" s="37">
        <v>610</v>
      </c>
      <c r="H523" s="35" t="s">
        <v>2355</v>
      </c>
      <c r="I523" s="35" t="s">
        <v>2648</v>
      </c>
      <c r="J523" s="192"/>
      <c r="K523" s="192"/>
      <c r="L523" s="187"/>
      <c r="M523" s="185">
        <v>-31006.38</v>
      </c>
      <c r="N523" s="174">
        <v>958</v>
      </c>
      <c r="O523" s="174"/>
      <c r="P523" s="20" t="s">
        <v>445</v>
      </c>
      <c r="Q523" s="20" t="s">
        <v>446</v>
      </c>
      <c r="R523" s="20" t="s">
        <v>23</v>
      </c>
      <c r="S523" s="20">
        <v>10101</v>
      </c>
      <c r="T523" t="str">
        <f>VLOOKUP(S523,'Acct Unit'!D:E,2,FALSE)</f>
        <v>Administration -TB</v>
      </c>
      <c r="U523">
        <f>VLOOKUP(S523,'Acct Unit'!D:F,3,FALSE)</f>
        <v>10</v>
      </c>
      <c r="V523" s="20" t="s">
        <v>23</v>
      </c>
      <c r="W523" s="20" t="s">
        <v>14</v>
      </c>
      <c r="X523" s="20" t="s">
        <v>582</v>
      </c>
    </row>
    <row r="524" spans="1:24" ht="18.95" customHeight="1" x14ac:dyDescent="0.25">
      <c r="A524" s="12">
        <v>964</v>
      </c>
      <c r="B524" s="38">
        <v>806964</v>
      </c>
      <c r="C524" s="19" t="s">
        <v>581</v>
      </c>
      <c r="D524" s="199">
        <v>2812</v>
      </c>
      <c r="E524" s="12" t="s">
        <v>838</v>
      </c>
      <c r="F524" s="35">
        <v>611</v>
      </c>
      <c r="G524" s="40">
        <v>610</v>
      </c>
      <c r="H524" s="40" t="s">
        <v>2337</v>
      </c>
      <c r="I524" s="35" t="s">
        <v>2648</v>
      </c>
      <c r="J524" s="187"/>
      <c r="K524" s="187"/>
      <c r="L524" s="187"/>
      <c r="M524" s="185">
        <v>-53093.7</v>
      </c>
      <c r="N524" s="174">
        <v>964</v>
      </c>
      <c r="O524" s="174"/>
      <c r="P524" s="20" t="s">
        <v>20</v>
      </c>
      <c r="Q524" s="20" t="s">
        <v>111</v>
      </c>
      <c r="R524" s="20" t="s">
        <v>23</v>
      </c>
      <c r="S524" s="20">
        <v>24000</v>
      </c>
      <c r="T524" t="str">
        <f>VLOOKUP(S524,'Acct Unit'!D:E,2,FALSE)</f>
        <v>Women &amp; Children Administ -TB</v>
      </c>
      <c r="U524">
        <f>VLOOKUP(S524,'Acct Unit'!D:F,3,FALSE)</f>
        <v>10</v>
      </c>
      <c r="V524" s="20" t="s">
        <v>23</v>
      </c>
      <c r="W524" s="20" t="s">
        <v>14</v>
      </c>
      <c r="X524" s="20" t="s">
        <v>584</v>
      </c>
    </row>
    <row r="525" spans="1:24" ht="18.95" customHeight="1" x14ac:dyDescent="0.25">
      <c r="A525" s="13">
        <v>970</v>
      </c>
      <c r="B525" s="38">
        <v>806970</v>
      </c>
      <c r="C525" s="19" t="s">
        <v>583</v>
      </c>
      <c r="D525" s="199">
        <v>2812</v>
      </c>
      <c r="E525" s="13" t="s">
        <v>694</v>
      </c>
      <c r="F525" s="35">
        <v>611</v>
      </c>
      <c r="G525" s="40">
        <v>610</v>
      </c>
      <c r="H525" s="40" t="s">
        <v>2381</v>
      </c>
      <c r="I525" s="35" t="s">
        <v>2648</v>
      </c>
      <c r="J525" s="187"/>
      <c r="K525" s="187"/>
      <c r="L525" s="187"/>
      <c r="M525" s="185">
        <v>-52054.28</v>
      </c>
      <c r="N525" s="174">
        <v>970</v>
      </c>
      <c r="O525" s="174"/>
      <c r="P525" s="20" t="s">
        <v>263</v>
      </c>
      <c r="Q525" s="20" t="s">
        <v>264</v>
      </c>
      <c r="R525" s="20" t="s">
        <v>23</v>
      </c>
      <c r="S525" s="20">
        <v>15930</v>
      </c>
      <c r="T525" t="str">
        <f>VLOOKUP(S525,'Acct Unit'!D:E,2,FALSE)</f>
        <v>Div of Cardiology -TB</v>
      </c>
      <c r="U525">
        <f>VLOOKUP(S525,'Acct Unit'!D:F,3,FALSE)</f>
        <v>10</v>
      </c>
      <c r="V525" s="20" t="s">
        <v>23</v>
      </c>
      <c r="W525" s="20" t="s">
        <v>14</v>
      </c>
      <c r="X525" s="20" t="s">
        <v>586</v>
      </c>
    </row>
    <row r="526" spans="1:24" ht="18.95" customHeight="1" x14ac:dyDescent="0.25">
      <c r="A526" s="12">
        <v>980</v>
      </c>
      <c r="B526" s="38">
        <v>806980</v>
      </c>
      <c r="C526" s="19" t="s">
        <v>585</v>
      </c>
      <c r="D526" s="199">
        <v>2812</v>
      </c>
      <c r="E526" s="12" t="s">
        <v>695</v>
      </c>
      <c r="F526" s="35">
        <v>611</v>
      </c>
      <c r="G526" s="40">
        <v>610</v>
      </c>
      <c r="H526" s="40" t="s">
        <v>2353</v>
      </c>
      <c r="I526" s="35" t="s">
        <v>2648</v>
      </c>
      <c r="J526" s="187"/>
      <c r="K526" s="187"/>
      <c r="L526" s="187"/>
      <c r="M526" s="185">
        <v>-58952.89</v>
      </c>
      <c r="N526" s="174">
        <v>980</v>
      </c>
      <c r="O526" s="174"/>
      <c r="P526" s="20" t="s">
        <v>103</v>
      </c>
      <c r="Q526" s="20" t="s">
        <v>104</v>
      </c>
      <c r="R526" s="20" t="s">
        <v>23</v>
      </c>
      <c r="S526" s="20">
        <v>30000</v>
      </c>
      <c r="T526" t="str">
        <f>VLOOKUP(S526,'Acct Unit'!D:E,2,FALSE)</f>
        <v>Nursing Administration -TB</v>
      </c>
      <c r="U526">
        <f>VLOOKUP(S526,'Acct Unit'!D:F,3,FALSE)</f>
        <v>10</v>
      </c>
      <c r="V526" s="20" t="s">
        <v>23</v>
      </c>
      <c r="W526" s="20" t="s">
        <v>9</v>
      </c>
      <c r="X526" s="20" t="s">
        <v>588</v>
      </c>
    </row>
    <row r="527" spans="1:24" ht="18.95" customHeight="1" x14ac:dyDescent="0.25">
      <c r="A527" s="12">
        <v>982</v>
      </c>
      <c r="B527" s="38">
        <v>806982</v>
      </c>
      <c r="C527" s="19" t="s">
        <v>589</v>
      </c>
      <c r="D527" s="199">
        <v>2812</v>
      </c>
      <c r="E527" s="12" t="s">
        <v>840</v>
      </c>
      <c r="F527" s="35">
        <v>611</v>
      </c>
      <c r="G527" s="40">
        <v>610</v>
      </c>
      <c r="H527" s="40" t="s">
        <v>2364</v>
      </c>
      <c r="I527" s="35" t="s">
        <v>2648</v>
      </c>
      <c r="J527" s="187"/>
      <c r="K527" s="187"/>
      <c r="L527" s="187"/>
      <c r="M527" s="185">
        <v>-185081.58</v>
      </c>
      <c r="N527" s="174">
        <v>982</v>
      </c>
      <c r="O527" s="174"/>
      <c r="P527" s="20" t="s">
        <v>146</v>
      </c>
      <c r="Q527" s="20" t="s">
        <v>147</v>
      </c>
      <c r="R527" s="20" t="s">
        <v>23</v>
      </c>
      <c r="S527" s="20">
        <v>21702</v>
      </c>
      <c r="T527" t="str">
        <f>VLOOKUP(S527,'Acct Unit'!D:E,2,FALSE)</f>
        <v>Endocrinology -TB</v>
      </c>
      <c r="U527">
        <f>VLOOKUP(S527,'Acct Unit'!D:F,3,FALSE)</f>
        <v>10</v>
      </c>
      <c r="V527" s="20" t="s">
        <v>23</v>
      </c>
      <c r="W527" s="20" t="s">
        <v>14</v>
      </c>
      <c r="X527" s="20" t="s">
        <v>592</v>
      </c>
    </row>
    <row r="528" spans="1:24" ht="18.95" customHeight="1" x14ac:dyDescent="0.25">
      <c r="A528" s="12">
        <v>985</v>
      </c>
      <c r="B528" s="38">
        <v>806985</v>
      </c>
      <c r="C528" s="19" t="s">
        <v>591</v>
      </c>
      <c r="D528" s="199">
        <v>2812</v>
      </c>
      <c r="E528" s="12" t="s">
        <v>696</v>
      </c>
      <c r="F528" s="35">
        <v>611</v>
      </c>
      <c r="G528" s="40">
        <v>610</v>
      </c>
      <c r="H528" s="40" t="s">
        <v>2369</v>
      </c>
      <c r="I528" s="35" t="s">
        <v>2648</v>
      </c>
      <c r="J528" s="187"/>
      <c r="K528" s="187"/>
      <c r="L528" s="187"/>
      <c r="M528" s="185">
        <v>-132655.20000000001</v>
      </c>
      <c r="N528" s="174">
        <v>985</v>
      </c>
      <c r="O528" s="174"/>
      <c r="P528" s="20" t="s">
        <v>52</v>
      </c>
      <c r="Q528" s="20" t="s">
        <v>53</v>
      </c>
      <c r="R528" s="20" t="s">
        <v>67</v>
      </c>
      <c r="S528" s="20">
        <v>10155</v>
      </c>
      <c r="T528" t="str">
        <f>VLOOKUP(S528,'Acct Unit'!D:E,2,FALSE)</f>
        <v>Administration -MR</v>
      </c>
      <c r="U528">
        <f>VLOOKUP(S528,'Acct Unit'!D:F,3,FALSE)</f>
        <v>10</v>
      </c>
      <c r="V528" s="20" t="s">
        <v>67</v>
      </c>
      <c r="W528" s="20" t="s">
        <v>14</v>
      </c>
      <c r="X528" s="20" t="s">
        <v>595</v>
      </c>
    </row>
    <row r="529" spans="1:24" ht="18.95" customHeight="1" x14ac:dyDescent="0.25">
      <c r="A529" s="27">
        <v>4622</v>
      </c>
      <c r="B529" s="38">
        <v>806008</v>
      </c>
      <c r="C529" s="19" t="s">
        <v>306</v>
      </c>
      <c r="D529" s="199">
        <v>2812</v>
      </c>
      <c r="E529" s="13" t="s">
        <v>672</v>
      </c>
      <c r="F529" s="35">
        <v>611</v>
      </c>
      <c r="G529" s="40">
        <v>610</v>
      </c>
      <c r="H529" s="40" t="s">
        <v>2386</v>
      </c>
      <c r="I529" s="35" t="s">
        <v>2648</v>
      </c>
      <c r="J529" s="187"/>
      <c r="K529" s="187"/>
      <c r="L529" s="187"/>
      <c r="M529" s="185">
        <v>-5336.51</v>
      </c>
      <c r="N529" s="174">
        <v>4622</v>
      </c>
      <c r="O529" s="174"/>
      <c r="P529" s="20" t="s">
        <v>308</v>
      </c>
      <c r="Q529" s="20" t="s">
        <v>309</v>
      </c>
      <c r="R529" s="20" t="s">
        <v>67</v>
      </c>
      <c r="S529" s="20">
        <v>10155</v>
      </c>
      <c r="T529" t="str">
        <f>VLOOKUP(S529,'Acct Unit'!D:E,2,FALSE)</f>
        <v>Administration -MR</v>
      </c>
      <c r="U529">
        <f>VLOOKUP(S529,'Acct Unit'!D:F,3,FALSE)</f>
        <v>10</v>
      </c>
      <c r="V529" s="20" t="s">
        <v>67</v>
      </c>
      <c r="W529" s="20" t="s">
        <v>14</v>
      </c>
      <c r="X529" s="20" t="s">
        <v>311</v>
      </c>
    </row>
    <row r="530" spans="1:24" ht="18.95" customHeight="1" x14ac:dyDescent="0.25">
      <c r="A530" s="12">
        <v>4665</v>
      </c>
      <c r="B530" s="38">
        <v>806028</v>
      </c>
      <c r="C530" s="19" t="s">
        <v>356</v>
      </c>
      <c r="D530" s="199">
        <v>2812</v>
      </c>
      <c r="E530" s="12" t="s">
        <v>682</v>
      </c>
      <c r="F530" s="35">
        <v>611</v>
      </c>
      <c r="G530" s="40">
        <v>610</v>
      </c>
      <c r="H530" s="40" t="s">
        <v>2338</v>
      </c>
      <c r="I530" s="35" t="s">
        <v>2648</v>
      </c>
      <c r="J530" s="187"/>
      <c r="K530" s="187"/>
      <c r="L530" s="187"/>
      <c r="M530" s="185">
        <v>-41658</v>
      </c>
      <c r="N530" s="174">
        <v>4665</v>
      </c>
      <c r="O530" s="174"/>
      <c r="P530" s="20" t="s">
        <v>29</v>
      </c>
      <c r="Q530" s="20" t="s">
        <v>30</v>
      </c>
      <c r="R530" s="20" t="s">
        <v>67</v>
      </c>
      <c r="S530" s="20">
        <v>24434</v>
      </c>
      <c r="T530" t="str">
        <f>VLOOKUP(S530,'Acct Unit'!D:E,2,FALSE)</f>
        <v>Moss Research Core-RE</v>
      </c>
      <c r="U530">
        <f>VLOOKUP(S530,'Acct Unit'!D:F,3,FALSE)</f>
        <v>10</v>
      </c>
      <c r="V530" s="20" t="s">
        <v>67</v>
      </c>
      <c r="W530" s="20" t="s">
        <v>9</v>
      </c>
      <c r="X530" s="20" t="s">
        <v>307</v>
      </c>
    </row>
    <row r="531" spans="1:24" ht="18.95" customHeight="1" x14ac:dyDescent="0.25">
      <c r="A531" s="27">
        <v>4666</v>
      </c>
      <c r="B531" s="38">
        <v>806029</v>
      </c>
      <c r="C531" s="19" t="s">
        <v>358</v>
      </c>
      <c r="D531" s="199">
        <v>2812</v>
      </c>
      <c r="E531" s="13" t="s">
        <v>672</v>
      </c>
      <c r="F531" s="35">
        <v>611</v>
      </c>
      <c r="G531" s="40">
        <v>610</v>
      </c>
      <c r="H531" s="40" t="s">
        <v>2386</v>
      </c>
      <c r="I531" s="35" t="s">
        <v>2648</v>
      </c>
      <c r="J531" s="187"/>
      <c r="K531" s="187"/>
      <c r="L531" s="187"/>
      <c r="M531" s="185">
        <v>-3498545.4</v>
      </c>
      <c r="N531" s="174">
        <v>4666</v>
      </c>
      <c r="O531" s="174"/>
      <c r="P531" s="20" t="s">
        <v>308</v>
      </c>
      <c r="Q531" s="20" t="s">
        <v>309</v>
      </c>
      <c r="R531" s="20" t="s">
        <v>67</v>
      </c>
      <c r="S531" s="20">
        <v>10155</v>
      </c>
      <c r="T531" t="str">
        <f>VLOOKUP(S531,'Acct Unit'!D:E,2,FALSE)</f>
        <v>Administration -MR</v>
      </c>
      <c r="U531">
        <f>VLOOKUP(S531,'Acct Unit'!D:F,3,FALSE)</f>
        <v>10</v>
      </c>
      <c r="V531" s="20" t="s">
        <v>67</v>
      </c>
      <c r="W531" s="20" t="s">
        <v>14</v>
      </c>
      <c r="X531" s="20" t="s">
        <v>360</v>
      </c>
    </row>
    <row r="532" spans="1:24" ht="18.95" customHeight="1" x14ac:dyDescent="0.25">
      <c r="A532" s="27">
        <v>4688</v>
      </c>
      <c r="B532" s="38">
        <v>806047</v>
      </c>
      <c r="C532" s="19" t="s">
        <v>398</v>
      </c>
      <c r="D532" s="199">
        <v>2812</v>
      </c>
      <c r="E532" s="13" t="s">
        <v>870</v>
      </c>
      <c r="F532" s="35">
        <v>611</v>
      </c>
      <c r="G532" s="40">
        <v>610</v>
      </c>
      <c r="H532" s="40" t="s">
        <v>2386</v>
      </c>
      <c r="I532" s="35" t="s">
        <v>2648</v>
      </c>
      <c r="J532" s="187"/>
      <c r="K532" s="187"/>
      <c r="L532" s="187"/>
      <c r="M532" s="185">
        <v>-159583.03</v>
      </c>
      <c r="N532" s="174">
        <v>4688</v>
      </c>
      <c r="O532" s="174"/>
      <c r="P532" s="20" t="s">
        <v>308</v>
      </c>
      <c r="Q532" s="20" t="s">
        <v>309</v>
      </c>
      <c r="R532" s="20" t="s">
        <v>67</v>
      </c>
      <c r="S532" s="20">
        <v>10155</v>
      </c>
      <c r="T532" t="str">
        <f>VLOOKUP(S532,'Acct Unit'!D:E,2,FALSE)</f>
        <v>Administration -MR</v>
      </c>
      <c r="U532">
        <f>VLOOKUP(S532,'Acct Unit'!D:F,3,FALSE)</f>
        <v>10</v>
      </c>
      <c r="V532" s="20" t="s">
        <v>67</v>
      </c>
      <c r="W532" s="20" t="s">
        <v>14</v>
      </c>
      <c r="X532" s="20" t="s">
        <v>401</v>
      </c>
    </row>
    <row r="533" spans="1:24" ht="18.95" customHeight="1" x14ac:dyDescent="0.25">
      <c r="A533" s="13">
        <v>8585</v>
      </c>
      <c r="B533" s="38">
        <v>806057</v>
      </c>
      <c r="C533" s="13"/>
      <c r="D533" s="199">
        <v>2812</v>
      </c>
      <c r="E533" s="13" t="s">
        <v>888</v>
      </c>
      <c r="F533" s="35">
        <v>611</v>
      </c>
      <c r="G533" s="40">
        <v>610</v>
      </c>
      <c r="H533" s="40" t="s">
        <v>2385</v>
      </c>
      <c r="I533" s="35" t="s">
        <v>2648</v>
      </c>
      <c r="J533" s="187"/>
      <c r="K533" s="187"/>
      <c r="L533" s="187"/>
      <c r="M533" s="185">
        <v>-1155.6600000000001</v>
      </c>
      <c r="N533" s="174">
        <v>8585</v>
      </c>
      <c r="O533" s="174"/>
      <c r="P533" s="22" t="s">
        <v>164</v>
      </c>
      <c r="Q533" s="22"/>
      <c r="R533" s="22" t="s">
        <v>8</v>
      </c>
      <c r="S533" s="20">
        <v>10452</v>
      </c>
      <c r="T533" t="str">
        <f>VLOOKUP(S533,'Acct Unit'!D:E,2,FALSE)</f>
        <v>Development Office -PA</v>
      </c>
      <c r="U533">
        <f>VLOOKUP(S533,'Acct Unit'!D:F,3,FALSE)</f>
        <v>80</v>
      </c>
      <c r="V533" s="22" t="s">
        <v>8</v>
      </c>
      <c r="W533" s="13"/>
      <c r="X533" s="13"/>
    </row>
    <row r="534" spans="1:24" ht="18.95" customHeight="1" x14ac:dyDescent="0.25">
      <c r="A534" s="13">
        <v>8588</v>
      </c>
      <c r="B534" s="38">
        <v>806059</v>
      </c>
      <c r="C534" s="13"/>
      <c r="D534" s="199">
        <v>2812</v>
      </c>
      <c r="E534" s="13" t="s">
        <v>890</v>
      </c>
      <c r="F534" s="35">
        <v>611</v>
      </c>
      <c r="G534" s="40">
        <v>610</v>
      </c>
      <c r="H534" s="40" t="s">
        <v>2385</v>
      </c>
      <c r="I534" s="35" t="s">
        <v>2648</v>
      </c>
      <c r="J534" s="187"/>
      <c r="K534" s="187"/>
      <c r="L534" s="187"/>
      <c r="M534" s="185">
        <v>-24550.81</v>
      </c>
      <c r="N534" s="174">
        <v>8588</v>
      </c>
      <c r="O534" s="174"/>
      <c r="P534" s="22" t="s">
        <v>164</v>
      </c>
      <c r="Q534" s="22"/>
      <c r="R534" s="22" t="s">
        <v>8</v>
      </c>
      <c r="S534" s="20">
        <v>10452</v>
      </c>
      <c r="T534" t="str">
        <f>VLOOKUP(S534,'Acct Unit'!D:E,2,FALSE)</f>
        <v>Development Office -PA</v>
      </c>
      <c r="U534">
        <f>VLOOKUP(S534,'Acct Unit'!D:F,3,FALSE)</f>
        <v>80</v>
      </c>
      <c r="V534" s="22" t="s">
        <v>8</v>
      </c>
      <c r="W534" s="13"/>
      <c r="X534" s="13"/>
    </row>
    <row r="535" spans="1:24" ht="18.95" customHeight="1" x14ac:dyDescent="0.25">
      <c r="A535" s="13">
        <v>8601</v>
      </c>
      <c r="B535" s="38">
        <v>806063</v>
      </c>
      <c r="C535" s="13"/>
      <c r="D535" s="199">
        <v>2812</v>
      </c>
      <c r="E535" s="13" t="s">
        <v>894</v>
      </c>
      <c r="F535" s="35">
        <v>611</v>
      </c>
      <c r="G535" s="40">
        <v>610</v>
      </c>
      <c r="H535" s="40" t="s">
        <v>2385</v>
      </c>
      <c r="I535" s="35" t="s">
        <v>2648</v>
      </c>
      <c r="J535" s="187"/>
      <c r="K535" s="187"/>
      <c r="L535" s="187"/>
      <c r="M535" s="185">
        <v>-161.5</v>
      </c>
      <c r="N535" s="174">
        <v>8601</v>
      </c>
      <c r="O535" s="174"/>
      <c r="P535" s="22" t="s">
        <v>164</v>
      </c>
      <c r="Q535" s="22"/>
      <c r="R535" s="22" t="s">
        <v>8</v>
      </c>
      <c r="S535" s="20">
        <v>10452</v>
      </c>
      <c r="T535" t="str">
        <f>VLOOKUP(S535,'Acct Unit'!D:E,2,FALSE)</f>
        <v>Development Office -PA</v>
      </c>
      <c r="U535">
        <f>VLOOKUP(S535,'Acct Unit'!D:F,3,FALSE)</f>
        <v>80</v>
      </c>
      <c r="V535" s="22" t="s">
        <v>8</v>
      </c>
      <c r="W535" s="13"/>
      <c r="X535" s="13"/>
    </row>
    <row r="536" spans="1:24" ht="18.95" customHeight="1" x14ac:dyDescent="0.25">
      <c r="A536" s="13">
        <v>8604</v>
      </c>
      <c r="B536" s="38">
        <v>806065</v>
      </c>
      <c r="C536" s="13"/>
      <c r="D536" s="199">
        <v>2812</v>
      </c>
      <c r="E536" s="13" t="s">
        <v>896</v>
      </c>
      <c r="F536" s="35">
        <v>611</v>
      </c>
      <c r="G536" s="40">
        <v>610</v>
      </c>
      <c r="H536" s="40" t="s">
        <v>2385</v>
      </c>
      <c r="I536" s="35" t="s">
        <v>2648</v>
      </c>
      <c r="J536" s="187"/>
      <c r="K536" s="187"/>
      <c r="L536" s="187"/>
      <c r="M536" s="185">
        <v>-5825</v>
      </c>
      <c r="N536" s="174">
        <v>8604</v>
      </c>
      <c r="O536" s="174"/>
      <c r="P536" s="22" t="s">
        <v>164</v>
      </c>
      <c r="Q536" s="22"/>
      <c r="R536" s="22" t="s">
        <v>8</v>
      </c>
      <c r="S536" s="20">
        <v>10452</v>
      </c>
      <c r="T536" t="str">
        <f>VLOOKUP(S536,'Acct Unit'!D:E,2,FALSE)</f>
        <v>Development Office -PA</v>
      </c>
      <c r="U536">
        <f>VLOOKUP(S536,'Acct Unit'!D:F,3,FALSE)</f>
        <v>80</v>
      </c>
      <c r="V536" s="22" t="s">
        <v>8</v>
      </c>
      <c r="W536" s="13"/>
      <c r="X536" s="13"/>
    </row>
    <row r="537" spans="1:24" ht="18.95" customHeight="1" x14ac:dyDescent="0.25">
      <c r="A537" s="13">
        <v>8605</v>
      </c>
      <c r="B537" s="39">
        <v>806066</v>
      </c>
      <c r="C537" s="13"/>
      <c r="D537" s="199">
        <v>2812</v>
      </c>
      <c r="E537" s="13" t="s">
        <v>897</v>
      </c>
      <c r="F537" s="35">
        <v>611</v>
      </c>
      <c r="G537" s="40">
        <v>610</v>
      </c>
      <c r="H537" s="40" t="s">
        <v>2385</v>
      </c>
      <c r="I537" s="35" t="s">
        <v>2648</v>
      </c>
      <c r="J537" s="187"/>
      <c r="K537" s="187"/>
      <c r="L537" s="187"/>
      <c r="M537" s="185">
        <v>-8981</v>
      </c>
      <c r="N537" s="174">
        <v>8605</v>
      </c>
      <c r="O537" s="174"/>
      <c r="P537" s="22" t="s">
        <v>164</v>
      </c>
      <c r="Q537" s="22"/>
      <c r="R537" s="22" t="s">
        <v>8</v>
      </c>
      <c r="S537" s="20">
        <v>10452</v>
      </c>
      <c r="T537" t="str">
        <f>VLOOKUP(S537,'Acct Unit'!D:E,2,FALSE)</f>
        <v>Development Office -PA</v>
      </c>
      <c r="U537">
        <f>VLOOKUP(S537,'Acct Unit'!D:F,3,FALSE)</f>
        <v>80</v>
      </c>
      <c r="V537" s="22" t="s">
        <v>8</v>
      </c>
      <c r="W537" s="13"/>
      <c r="X537" s="13"/>
    </row>
    <row r="538" spans="1:24" ht="18.95" customHeight="1" x14ac:dyDescent="0.25">
      <c r="A538" s="13">
        <v>8606</v>
      </c>
      <c r="B538" s="38">
        <v>806067</v>
      </c>
      <c r="C538" s="13"/>
      <c r="D538" s="199">
        <v>2812</v>
      </c>
      <c r="E538" s="13" t="s">
        <v>898</v>
      </c>
      <c r="F538" s="35">
        <v>611</v>
      </c>
      <c r="G538" s="40">
        <v>610</v>
      </c>
      <c r="H538" s="40" t="s">
        <v>2385</v>
      </c>
      <c r="I538" s="35" t="s">
        <v>2648</v>
      </c>
      <c r="J538" s="187"/>
      <c r="K538" s="187"/>
      <c r="L538" s="187"/>
      <c r="M538" s="185">
        <v>-8500</v>
      </c>
      <c r="N538" s="174">
        <v>8606</v>
      </c>
      <c r="O538" s="174"/>
      <c r="P538" s="22" t="s">
        <v>164</v>
      </c>
      <c r="Q538" s="22"/>
      <c r="R538" s="22" t="s">
        <v>8</v>
      </c>
      <c r="S538" s="20">
        <v>10452</v>
      </c>
      <c r="T538" t="str">
        <f>VLOOKUP(S538,'Acct Unit'!D:E,2,FALSE)</f>
        <v>Development Office -PA</v>
      </c>
      <c r="U538">
        <f>VLOOKUP(S538,'Acct Unit'!D:F,3,FALSE)</f>
        <v>80</v>
      </c>
      <c r="V538" s="22" t="s">
        <v>8</v>
      </c>
      <c r="W538" s="13"/>
      <c r="X538" s="13"/>
    </row>
    <row r="539" spans="1:24" ht="18.95" customHeight="1" x14ac:dyDescent="0.25">
      <c r="A539" s="13">
        <v>8608</v>
      </c>
      <c r="B539" s="38">
        <v>806068</v>
      </c>
      <c r="C539" s="13"/>
      <c r="D539" s="199">
        <v>2812</v>
      </c>
      <c r="E539" s="13" t="s">
        <v>899</v>
      </c>
      <c r="F539" s="35">
        <v>611</v>
      </c>
      <c r="G539" s="40">
        <v>610</v>
      </c>
      <c r="H539" s="40" t="s">
        <v>2385</v>
      </c>
      <c r="I539" s="35" t="s">
        <v>2648</v>
      </c>
      <c r="J539" s="187"/>
      <c r="K539" s="187"/>
      <c r="L539" s="187"/>
      <c r="M539" s="185">
        <v>-8500</v>
      </c>
      <c r="N539" s="174">
        <v>8608</v>
      </c>
      <c r="O539" s="174"/>
      <c r="P539" s="22" t="s">
        <v>164</v>
      </c>
      <c r="Q539" s="22"/>
      <c r="R539" s="22" t="s">
        <v>8</v>
      </c>
      <c r="S539" s="20">
        <v>10452</v>
      </c>
      <c r="T539" t="str">
        <f>VLOOKUP(S539,'Acct Unit'!D:E,2,FALSE)</f>
        <v>Development Office -PA</v>
      </c>
      <c r="U539">
        <f>VLOOKUP(S539,'Acct Unit'!D:F,3,FALSE)</f>
        <v>80</v>
      </c>
      <c r="V539" s="22" t="s">
        <v>8</v>
      </c>
      <c r="W539" s="13"/>
      <c r="X539" s="13"/>
    </row>
    <row r="540" spans="1:24" ht="18.95" customHeight="1" x14ac:dyDescent="0.25">
      <c r="A540" s="13">
        <v>8610</v>
      </c>
      <c r="B540" s="38">
        <v>806069</v>
      </c>
      <c r="C540" s="13"/>
      <c r="D540" s="199">
        <v>2812</v>
      </c>
      <c r="E540" s="13" t="s">
        <v>900</v>
      </c>
      <c r="F540" s="35">
        <v>611</v>
      </c>
      <c r="G540" s="40">
        <v>610</v>
      </c>
      <c r="H540" s="40" t="s">
        <v>2385</v>
      </c>
      <c r="I540" s="35" t="s">
        <v>2648</v>
      </c>
      <c r="J540" s="187"/>
      <c r="K540" s="187"/>
      <c r="L540" s="187"/>
      <c r="M540" s="185">
        <v>0</v>
      </c>
      <c r="N540" s="174">
        <v>8610</v>
      </c>
      <c r="O540" s="174"/>
      <c r="P540" s="22" t="s">
        <v>164</v>
      </c>
      <c r="Q540" s="22"/>
      <c r="R540" s="22" t="s">
        <v>8</v>
      </c>
      <c r="S540" s="20">
        <v>10452</v>
      </c>
      <c r="T540" t="str">
        <f>VLOOKUP(S540,'Acct Unit'!D:E,2,FALSE)</f>
        <v>Development Office -PA</v>
      </c>
      <c r="U540">
        <f>VLOOKUP(S540,'Acct Unit'!D:F,3,FALSE)</f>
        <v>80</v>
      </c>
      <c r="V540" s="22" t="s">
        <v>8</v>
      </c>
      <c r="W540" s="13"/>
      <c r="X540" s="13"/>
    </row>
    <row r="541" spans="1:24" ht="18.95" customHeight="1" x14ac:dyDescent="0.25">
      <c r="A541" s="13">
        <v>8611</v>
      </c>
      <c r="B541" s="38">
        <v>806070</v>
      </c>
      <c r="C541" s="13"/>
      <c r="D541" s="199">
        <v>2812</v>
      </c>
      <c r="E541" s="13" t="s">
        <v>901</v>
      </c>
      <c r="F541" s="35">
        <v>611</v>
      </c>
      <c r="G541" s="40">
        <v>610</v>
      </c>
      <c r="H541" s="40" t="s">
        <v>2385</v>
      </c>
      <c r="I541" s="35" t="s">
        <v>2648</v>
      </c>
      <c r="J541" s="187"/>
      <c r="K541" s="187"/>
      <c r="L541" s="187"/>
      <c r="M541" s="185">
        <v>-22578.37</v>
      </c>
      <c r="N541" s="174">
        <v>8611</v>
      </c>
      <c r="O541" s="174"/>
      <c r="P541" s="22" t="s">
        <v>164</v>
      </c>
      <c r="Q541" s="22"/>
      <c r="R541" s="22" t="s">
        <v>8</v>
      </c>
      <c r="S541" s="20">
        <v>10452</v>
      </c>
      <c r="T541" t="str">
        <f>VLOOKUP(S541,'Acct Unit'!D:E,2,FALSE)</f>
        <v>Development Office -PA</v>
      </c>
      <c r="U541">
        <f>VLOOKUP(S541,'Acct Unit'!D:F,3,FALSE)</f>
        <v>80</v>
      </c>
      <c r="V541" s="22" t="s">
        <v>8</v>
      </c>
      <c r="W541" s="13"/>
      <c r="X541" s="13"/>
    </row>
    <row r="542" spans="1:24" ht="18.95" customHeight="1" x14ac:dyDescent="0.25">
      <c r="A542" s="13">
        <v>8612</v>
      </c>
      <c r="B542" s="38">
        <v>806071</v>
      </c>
      <c r="C542" s="13"/>
      <c r="D542" s="199">
        <v>2812</v>
      </c>
      <c r="E542" s="13" t="s">
        <v>902</v>
      </c>
      <c r="F542" s="35">
        <v>611</v>
      </c>
      <c r="G542" s="40">
        <v>610</v>
      </c>
      <c r="H542" s="40" t="s">
        <v>2385</v>
      </c>
      <c r="I542" s="35" t="s">
        <v>2648</v>
      </c>
      <c r="J542" s="187"/>
      <c r="K542" s="187"/>
      <c r="L542" s="187"/>
      <c r="M542" s="185">
        <v>-11178.64</v>
      </c>
      <c r="N542" s="174">
        <v>8612</v>
      </c>
      <c r="O542" s="174"/>
      <c r="P542" s="22" t="s">
        <v>164</v>
      </c>
      <c r="Q542" s="22"/>
      <c r="R542" s="22" t="s">
        <v>8</v>
      </c>
      <c r="S542" s="20">
        <v>10452</v>
      </c>
      <c r="T542" t="str">
        <f>VLOOKUP(S542,'Acct Unit'!D:E,2,FALSE)</f>
        <v>Development Office -PA</v>
      </c>
      <c r="U542">
        <f>VLOOKUP(S542,'Acct Unit'!D:F,3,FALSE)</f>
        <v>80</v>
      </c>
      <c r="V542" s="22" t="s">
        <v>8</v>
      </c>
      <c r="W542" s="13"/>
      <c r="X542" s="13"/>
    </row>
    <row r="543" spans="1:24" ht="18.95" customHeight="1" x14ac:dyDescent="0.25">
      <c r="A543" s="13">
        <v>8613</v>
      </c>
      <c r="B543" s="38">
        <v>806072</v>
      </c>
      <c r="C543" s="13"/>
      <c r="D543" s="199">
        <v>2812</v>
      </c>
      <c r="E543" s="13" t="s">
        <v>903</v>
      </c>
      <c r="F543" s="35">
        <v>611</v>
      </c>
      <c r="G543" s="40">
        <v>610</v>
      </c>
      <c r="H543" s="40" t="s">
        <v>2385</v>
      </c>
      <c r="I543" s="35" t="s">
        <v>2648</v>
      </c>
      <c r="J543" s="187"/>
      <c r="K543" s="187"/>
      <c r="L543" s="187"/>
      <c r="M543" s="185">
        <v>-8838.84</v>
      </c>
      <c r="N543" s="174">
        <v>8613</v>
      </c>
      <c r="O543" s="174"/>
      <c r="P543" s="22" t="s">
        <v>164</v>
      </c>
      <c r="Q543" s="22"/>
      <c r="R543" s="22" t="s">
        <v>8</v>
      </c>
      <c r="S543" s="20">
        <v>10452</v>
      </c>
      <c r="T543" t="str">
        <f>VLOOKUP(S543,'Acct Unit'!D:E,2,FALSE)</f>
        <v>Development Office -PA</v>
      </c>
      <c r="U543">
        <f>VLOOKUP(S543,'Acct Unit'!D:F,3,FALSE)</f>
        <v>80</v>
      </c>
      <c r="V543" s="22" t="s">
        <v>8</v>
      </c>
      <c r="W543" s="13"/>
      <c r="X543" s="13"/>
    </row>
    <row r="544" spans="1:24" ht="18.95" customHeight="1" x14ac:dyDescent="0.25">
      <c r="A544" s="13">
        <v>8614</v>
      </c>
      <c r="B544" s="38">
        <v>806073</v>
      </c>
      <c r="C544" s="13"/>
      <c r="D544" s="199">
        <v>2812</v>
      </c>
      <c r="E544" s="13" t="s">
        <v>904</v>
      </c>
      <c r="F544" s="35">
        <v>611</v>
      </c>
      <c r="G544" s="40">
        <v>610</v>
      </c>
      <c r="H544" s="40" t="s">
        <v>2385</v>
      </c>
      <c r="I544" s="35" t="s">
        <v>2648</v>
      </c>
      <c r="J544" s="187"/>
      <c r="K544" s="187"/>
      <c r="L544" s="187"/>
      <c r="M544" s="185">
        <v>0</v>
      </c>
      <c r="N544" s="174">
        <v>8614</v>
      </c>
      <c r="O544" s="174"/>
      <c r="P544" s="22" t="s">
        <v>164</v>
      </c>
      <c r="Q544" s="22"/>
      <c r="R544" s="22" t="s">
        <v>8</v>
      </c>
      <c r="S544" s="20">
        <v>10452</v>
      </c>
      <c r="T544" t="str">
        <f>VLOOKUP(S544,'Acct Unit'!D:E,2,FALSE)</f>
        <v>Development Office -PA</v>
      </c>
      <c r="U544">
        <f>VLOOKUP(S544,'Acct Unit'!D:F,3,FALSE)</f>
        <v>80</v>
      </c>
      <c r="V544" s="22" t="s">
        <v>8</v>
      </c>
      <c r="W544" s="13"/>
      <c r="X544" s="13"/>
    </row>
    <row r="545" spans="1:24" ht="18.95" customHeight="1" x14ac:dyDescent="0.25">
      <c r="A545" s="13">
        <v>8615</v>
      </c>
      <c r="B545" s="38">
        <v>806074</v>
      </c>
      <c r="C545" s="13"/>
      <c r="D545" s="199">
        <v>2812</v>
      </c>
      <c r="E545" s="13" t="s">
        <v>905</v>
      </c>
      <c r="F545" s="35">
        <v>611</v>
      </c>
      <c r="G545" s="40">
        <v>610</v>
      </c>
      <c r="H545" s="40" t="s">
        <v>2385</v>
      </c>
      <c r="I545" s="35" t="s">
        <v>2648</v>
      </c>
      <c r="J545" s="187"/>
      <c r="K545" s="187"/>
      <c r="L545" s="187"/>
      <c r="M545" s="185">
        <v>-2500</v>
      </c>
      <c r="N545" s="174">
        <v>8615</v>
      </c>
      <c r="O545" s="174"/>
      <c r="P545" s="22" t="s">
        <v>164</v>
      </c>
      <c r="Q545" s="22"/>
      <c r="R545" s="22" t="s">
        <v>8</v>
      </c>
      <c r="S545" s="20">
        <v>10452</v>
      </c>
      <c r="T545" t="str">
        <f>VLOOKUP(S545,'Acct Unit'!D:E,2,FALSE)</f>
        <v>Development Office -PA</v>
      </c>
      <c r="U545">
        <f>VLOOKUP(S545,'Acct Unit'!D:F,3,FALSE)</f>
        <v>80</v>
      </c>
      <c r="V545" s="22" t="s">
        <v>8</v>
      </c>
      <c r="W545" s="13"/>
      <c r="X545" s="13"/>
    </row>
    <row r="546" spans="1:24" ht="18.95" customHeight="1" x14ac:dyDescent="0.25">
      <c r="A546" s="13">
        <v>8616</v>
      </c>
      <c r="B546" s="38">
        <v>806075</v>
      </c>
      <c r="C546" s="13"/>
      <c r="D546" s="199">
        <v>2812</v>
      </c>
      <c r="E546" s="13" t="s">
        <v>906</v>
      </c>
      <c r="F546" s="35">
        <v>611</v>
      </c>
      <c r="G546" s="40">
        <v>610</v>
      </c>
      <c r="H546" s="40" t="s">
        <v>2385</v>
      </c>
      <c r="I546" s="35" t="s">
        <v>2648</v>
      </c>
      <c r="J546" s="187"/>
      <c r="K546" s="187"/>
      <c r="L546" s="187"/>
      <c r="M546" s="185">
        <v>-340.33</v>
      </c>
      <c r="N546" s="174">
        <v>8616</v>
      </c>
      <c r="O546" s="174"/>
      <c r="P546" s="22" t="s">
        <v>164</v>
      </c>
      <c r="Q546" s="22"/>
      <c r="R546" s="22" t="s">
        <v>8</v>
      </c>
      <c r="S546" s="20">
        <v>10452</v>
      </c>
      <c r="T546" t="str">
        <f>VLOOKUP(S546,'Acct Unit'!D:E,2,FALSE)</f>
        <v>Development Office -PA</v>
      </c>
      <c r="U546">
        <f>VLOOKUP(S546,'Acct Unit'!D:F,3,FALSE)</f>
        <v>80</v>
      </c>
      <c r="V546" s="22" t="s">
        <v>8</v>
      </c>
      <c r="W546" s="13"/>
      <c r="X546" s="13"/>
    </row>
    <row r="547" spans="1:24" ht="18.95" customHeight="1" x14ac:dyDescent="0.25">
      <c r="A547" s="13">
        <v>8617</v>
      </c>
      <c r="B547" s="38">
        <v>806076</v>
      </c>
      <c r="C547" s="13"/>
      <c r="D547" s="199">
        <v>2812</v>
      </c>
      <c r="E547" s="13" t="s">
        <v>907</v>
      </c>
      <c r="F547" s="35">
        <v>611</v>
      </c>
      <c r="G547" s="40">
        <v>610</v>
      </c>
      <c r="H547" s="40" t="s">
        <v>2385</v>
      </c>
      <c r="I547" s="35" t="s">
        <v>2648</v>
      </c>
      <c r="J547" s="187"/>
      <c r="K547" s="187"/>
      <c r="L547" s="187"/>
      <c r="M547" s="185">
        <v>-3110</v>
      </c>
      <c r="N547" s="174">
        <v>8617</v>
      </c>
      <c r="O547" s="174"/>
      <c r="P547" s="22" t="s">
        <v>164</v>
      </c>
      <c r="Q547" s="22"/>
      <c r="R547" s="22" t="s">
        <v>8</v>
      </c>
      <c r="S547" s="20">
        <v>10452</v>
      </c>
      <c r="T547" t="str">
        <f>VLOOKUP(S547,'Acct Unit'!D:E,2,FALSE)</f>
        <v>Development Office -PA</v>
      </c>
      <c r="U547">
        <f>VLOOKUP(S547,'Acct Unit'!D:F,3,FALSE)</f>
        <v>80</v>
      </c>
      <c r="V547" s="22" t="s">
        <v>8</v>
      </c>
      <c r="W547" s="13"/>
      <c r="X547" s="13"/>
    </row>
    <row r="548" spans="1:24" ht="18.95" customHeight="1" x14ac:dyDescent="0.25">
      <c r="A548" s="13">
        <v>8619</v>
      </c>
      <c r="B548" s="38">
        <v>806077</v>
      </c>
      <c r="C548" s="13"/>
      <c r="D548" s="199">
        <v>2812</v>
      </c>
      <c r="E548" s="13" t="s">
        <v>908</v>
      </c>
      <c r="F548" s="35">
        <v>611</v>
      </c>
      <c r="G548" s="40">
        <v>610</v>
      </c>
      <c r="H548" s="40" t="s">
        <v>2385</v>
      </c>
      <c r="I548" s="35" t="s">
        <v>2648</v>
      </c>
      <c r="J548" s="187"/>
      <c r="K548" s="187"/>
      <c r="L548" s="187"/>
      <c r="M548" s="185">
        <v>-10456.49</v>
      </c>
      <c r="N548" s="174">
        <v>8619</v>
      </c>
      <c r="O548" s="174"/>
      <c r="P548" s="22" t="s">
        <v>164</v>
      </c>
      <c r="Q548" s="22"/>
      <c r="R548" s="22" t="s">
        <v>8</v>
      </c>
      <c r="S548" s="20">
        <v>10452</v>
      </c>
      <c r="T548" t="str">
        <f>VLOOKUP(S548,'Acct Unit'!D:E,2,FALSE)</f>
        <v>Development Office -PA</v>
      </c>
      <c r="U548">
        <f>VLOOKUP(S548,'Acct Unit'!D:F,3,FALSE)</f>
        <v>80</v>
      </c>
      <c r="V548" s="22" t="s">
        <v>8</v>
      </c>
      <c r="W548" s="13"/>
      <c r="X548" s="13"/>
    </row>
    <row r="549" spans="1:24" ht="18.95" customHeight="1" x14ac:dyDescent="0.25">
      <c r="A549" s="12">
        <v>8620</v>
      </c>
      <c r="B549" s="38">
        <v>806078</v>
      </c>
      <c r="C549" s="13"/>
      <c r="D549" s="199">
        <v>2812</v>
      </c>
      <c r="E549" s="12" t="s">
        <v>909</v>
      </c>
      <c r="F549" s="35">
        <v>611</v>
      </c>
      <c r="G549" s="40">
        <v>610</v>
      </c>
      <c r="H549" s="40" t="s">
        <v>2385</v>
      </c>
      <c r="I549" s="35" t="s">
        <v>2648</v>
      </c>
      <c r="J549" s="187"/>
      <c r="K549" s="187"/>
      <c r="L549" s="187"/>
      <c r="M549" s="185">
        <v>-21704</v>
      </c>
      <c r="N549" s="174">
        <v>8620</v>
      </c>
      <c r="O549" s="174"/>
      <c r="P549" s="22" t="s">
        <v>164</v>
      </c>
      <c r="Q549" s="22"/>
      <c r="R549" s="22" t="s">
        <v>8</v>
      </c>
      <c r="S549" s="20">
        <v>10452</v>
      </c>
      <c r="T549" t="str">
        <f>VLOOKUP(S549,'Acct Unit'!D:E,2,FALSE)</f>
        <v>Development Office -PA</v>
      </c>
      <c r="U549">
        <f>VLOOKUP(S549,'Acct Unit'!D:F,3,FALSE)</f>
        <v>80</v>
      </c>
      <c r="V549" s="22" t="s">
        <v>8</v>
      </c>
      <c r="W549" s="13"/>
      <c r="X549" s="13"/>
    </row>
    <row r="550" spans="1:24" ht="18.95" customHeight="1" x14ac:dyDescent="0.25">
      <c r="A550" s="12">
        <v>8621</v>
      </c>
      <c r="B550" s="38">
        <v>806079</v>
      </c>
      <c r="C550" s="13"/>
      <c r="D550" s="199">
        <v>2812</v>
      </c>
      <c r="E550" s="12" t="s">
        <v>910</v>
      </c>
      <c r="F550" s="35">
        <v>611</v>
      </c>
      <c r="G550" s="40">
        <v>610</v>
      </c>
      <c r="H550" s="40" t="s">
        <v>2385</v>
      </c>
      <c r="I550" s="35" t="s">
        <v>2648</v>
      </c>
      <c r="J550" s="187"/>
      <c r="K550" s="187"/>
      <c r="L550" s="187"/>
      <c r="M550" s="185">
        <v>-3569.9</v>
      </c>
      <c r="N550" s="174">
        <v>8621</v>
      </c>
      <c r="O550" s="174"/>
      <c r="P550" s="22" t="s">
        <v>164</v>
      </c>
      <c r="Q550" s="22"/>
      <c r="R550" s="22" t="s">
        <v>8</v>
      </c>
      <c r="S550" s="20">
        <v>10452</v>
      </c>
      <c r="T550" t="str">
        <f>VLOOKUP(S550,'Acct Unit'!D:E,2,FALSE)</f>
        <v>Development Office -PA</v>
      </c>
      <c r="U550">
        <f>VLOOKUP(S550,'Acct Unit'!D:F,3,FALSE)</f>
        <v>80</v>
      </c>
      <c r="V550" s="22" t="s">
        <v>8</v>
      </c>
      <c r="W550" s="13"/>
      <c r="X550" s="13"/>
    </row>
    <row r="551" spans="1:24" ht="18.95" customHeight="1" x14ac:dyDescent="0.25">
      <c r="A551" s="12">
        <v>8622</v>
      </c>
      <c r="B551" s="38">
        <v>806080</v>
      </c>
      <c r="C551" s="13"/>
      <c r="D551" s="199">
        <v>2812</v>
      </c>
      <c r="E551" s="12" t="s">
        <v>911</v>
      </c>
      <c r="F551" s="35">
        <v>611</v>
      </c>
      <c r="G551" s="40">
        <v>610</v>
      </c>
      <c r="H551" s="40" t="s">
        <v>2385</v>
      </c>
      <c r="I551" s="35" t="s">
        <v>2648</v>
      </c>
      <c r="J551" s="187"/>
      <c r="K551" s="187"/>
      <c r="L551" s="187"/>
      <c r="M551" s="185">
        <v>1469.8</v>
      </c>
      <c r="N551" s="174">
        <v>8622</v>
      </c>
      <c r="O551" s="174"/>
      <c r="P551" s="22" t="s">
        <v>164</v>
      </c>
      <c r="Q551" s="22"/>
      <c r="R551" s="22" t="s">
        <v>8</v>
      </c>
      <c r="S551" s="20">
        <v>10452</v>
      </c>
      <c r="T551" t="str">
        <f>VLOOKUP(S551,'Acct Unit'!D:E,2,FALSE)</f>
        <v>Development Office -PA</v>
      </c>
      <c r="U551">
        <f>VLOOKUP(S551,'Acct Unit'!D:F,3,FALSE)</f>
        <v>80</v>
      </c>
      <c r="V551" s="22" t="s">
        <v>8</v>
      </c>
      <c r="W551" s="13"/>
      <c r="X551" s="13"/>
    </row>
    <row r="552" spans="1:24" ht="18.95" customHeight="1" x14ac:dyDescent="0.25">
      <c r="A552" s="12">
        <v>8623</v>
      </c>
      <c r="B552" s="38">
        <v>806081</v>
      </c>
      <c r="C552" s="13"/>
      <c r="D552" s="199">
        <v>2812</v>
      </c>
      <c r="E552" s="12" t="s">
        <v>912</v>
      </c>
      <c r="F552" s="35">
        <v>611</v>
      </c>
      <c r="G552" s="40">
        <v>610</v>
      </c>
      <c r="H552" s="40" t="s">
        <v>2385</v>
      </c>
      <c r="I552" s="35" t="s">
        <v>2648</v>
      </c>
      <c r="J552" s="187"/>
      <c r="K552" s="187"/>
      <c r="L552" s="187"/>
      <c r="M552" s="185">
        <v>6186.72</v>
      </c>
      <c r="N552" s="174">
        <v>8623</v>
      </c>
      <c r="O552" s="174"/>
      <c r="P552" s="22" t="s">
        <v>164</v>
      </c>
      <c r="Q552" s="22"/>
      <c r="R552" s="22" t="s">
        <v>8</v>
      </c>
      <c r="S552" s="20">
        <v>10452</v>
      </c>
      <c r="T552" t="str">
        <f>VLOOKUP(S552,'Acct Unit'!D:E,2,FALSE)</f>
        <v>Development Office -PA</v>
      </c>
      <c r="U552">
        <f>VLOOKUP(S552,'Acct Unit'!D:F,3,FALSE)</f>
        <v>80</v>
      </c>
      <c r="V552" s="22" t="s">
        <v>8</v>
      </c>
      <c r="W552" s="13"/>
      <c r="X552" s="13"/>
    </row>
    <row r="553" spans="1:24" ht="18.95" customHeight="1" x14ac:dyDescent="0.25">
      <c r="A553" s="12">
        <v>8624</v>
      </c>
      <c r="B553" s="38">
        <v>806082</v>
      </c>
      <c r="C553" s="13"/>
      <c r="D553" s="199">
        <v>2812</v>
      </c>
      <c r="E553" s="12" t="s">
        <v>913</v>
      </c>
      <c r="F553" s="35">
        <v>611</v>
      </c>
      <c r="G553" s="40">
        <v>610</v>
      </c>
      <c r="H553" s="40" t="s">
        <v>2385</v>
      </c>
      <c r="I553" s="35" t="s">
        <v>2648</v>
      </c>
      <c r="J553" s="187"/>
      <c r="K553" s="187"/>
      <c r="L553" s="187"/>
      <c r="M553" s="185">
        <v>-30305</v>
      </c>
      <c r="N553" s="174">
        <v>8624</v>
      </c>
      <c r="O553" s="174"/>
      <c r="P553" s="22" t="s">
        <v>164</v>
      </c>
      <c r="Q553" s="22"/>
      <c r="R553" s="22" t="s">
        <v>8</v>
      </c>
      <c r="S553" s="20">
        <v>10452</v>
      </c>
      <c r="T553" t="str">
        <f>VLOOKUP(S553,'Acct Unit'!D:E,2,FALSE)</f>
        <v>Development Office -PA</v>
      </c>
      <c r="U553">
        <f>VLOOKUP(S553,'Acct Unit'!D:F,3,FALSE)</f>
        <v>80</v>
      </c>
      <c r="V553" s="22" t="s">
        <v>8</v>
      </c>
      <c r="W553" s="13"/>
      <c r="X553" s="13"/>
    </row>
    <row r="554" spans="1:24" ht="18.95" customHeight="1" x14ac:dyDescent="0.25">
      <c r="A554" s="12">
        <v>8625</v>
      </c>
      <c r="B554" s="38">
        <v>806083</v>
      </c>
      <c r="C554" s="13"/>
      <c r="D554" s="199">
        <v>2812</v>
      </c>
      <c r="E554" s="12" t="s">
        <v>914</v>
      </c>
      <c r="F554" s="35">
        <v>611</v>
      </c>
      <c r="G554" s="40">
        <v>610</v>
      </c>
      <c r="H554" s="40" t="s">
        <v>2385</v>
      </c>
      <c r="I554" s="35" t="s">
        <v>2648</v>
      </c>
      <c r="J554" s="187"/>
      <c r="K554" s="187"/>
      <c r="L554" s="187"/>
      <c r="M554" s="185">
        <v>-34963.199999999997</v>
      </c>
      <c r="N554" s="174">
        <v>8625</v>
      </c>
      <c r="O554" s="174"/>
      <c r="P554" s="22" t="s">
        <v>164</v>
      </c>
      <c r="Q554" s="22"/>
      <c r="R554" s="22" t="s">
        <v>8</v>
      </c>
      <c r="S554" s="20">
        <v>10452</v>
      </c>
      <c r="T554" t="str">
        <f>VLOOKUP(S554,'Acct Unit'!D:E,2,FALSE)</f>
        <v>Development Office -PA</v>
      </c>
      <c r="U554">
        <f>VLOOKUP(S554,'Acct Unit'!D:F,3,FALSE)</f>
        <v>80</v>
      </c>
      <c r="V554" s="22" t="s">
        <v>8</v>
      </c>
      <c r="W554" s="13"/>
      <c r="X554" s="13"/>
    </row>
    <row r="555" spans="1:24" ht="18.95" customHeight="1" x14ac:dyDescent="0.25">
      <c r="A555" s="12">
        <v>8626</v>
      </c>
      <c r="B555" s="38">
        <v>806084</v>
      </c>
      <c r="C555" s="13"/>
      <c r="D555" s="199">
        <v>2812</v>
      </c>
      <c r="E555" s="12" t="s">
        <v>915</v>
      </c>
      <c r="F555" s="35">
        <v>611</v>
      </c>
      <c r="G555" s="40">
        <v>610</v>
      </c>
      <c r="H555" s="40" t="s">
        <v>2385</v>
      </c>
      <c r="I555" s="35" t="s">
        <v>2648</v>
      </c>
      <c r="J555" s="187"/>
      <c r="K555" s="187"/>
      <c r="L555" s="187"/>
      <c r="M555" s="185">
        <v>-34990.300000000003</v>
      </c>
      <c r="N555" s="174">
        <v>8626</v>
      </c>
      <c r="O555" s="174"/>
      <c r="P555" s="22" t="s">
        <v>164</v>
      </c>
      <c r="Q555" s="22"/>
      <c r="R555" s="22" t="s">
        <v>8</v>
      </c>
      <c r="S555" s="20">
        <v>10452</v>
      </c>
      <c r="T555" t="str">
        <f>VLOOKUP(S555,'Acct Unit'!D:E,2,FALSE)</f>
        <v>Development Office -PA</v>
      </c>
      <c r="U555">
        <f>VLOOKUP(S555,'Acct Unit'!D:F,3,FALSE)</f>
        <v>80</v>
      </c>
      <c r="V555" s="22" t="s">
        <v>8</v>
      </c>
      <c r="W555" s="13"/>
      <c r="X555" s="13"/>
    </row>
    <row r="556" spans="1:24" ht="18.95" customHeight="1" x14ac:dyDescent="0.25">
      <c r="A556" s="12">
        <v>8627</v>
      </c>
      <c r="B556" s="38">
        <v>806085</v>
      </c>
      <c r="C556" s="13"/>
      <c r="D556" s="199">
        <v>2812</v>
      </c>
      <c r="E556" s="12" t="s">
        <v>916</v>
      </c>
      <c r="F556" s="35">
        <v>611</v>
      </c>
      <c r="G556" s="40">
        <v>610</v>
      </c>
      <c r="H556" s="40" t="s">
        <v>2385</v>
      </c>
      <c r="I556" s="35" t="s">
        <v>2648</v>
      </c>
      <c r="J556" s="187"/>
      <c r="K556" s="187"/>
      <c r="L556" s="187"/>
      <c r="M556" s="185">
        <v>-16140</v>
      </c>
      <c r="N556" s="174">
        <v>8627</v>
      </c>
      <c r="O556" s="174"/>
      <c r="P556" s="22" t="s">
        <v>164</v>
      </c>
      <c r="Q556" s="22"/>
      <c r="R556" s="22" t="s">
        <v>8</v>
      </c>
      <c r="S556" s="20">
        <v>10452</v>
      </c>
      <c r="T556" t="str">
        <f>VLOOKUP(S556,'Acct Unit'!D:E,2,FALSE)</f>
        <v>Development Office -PA</v>
      </c>
      <c r="U556">
        <f>VLOOKUP(S556,'Acct Unit'!D:F,3,FALSE)</f>
        <v>80</v>
      </c>
      <c r="V556" s="22" t="s">
        <v>8</v>
      </c>
      <c r="W556" s="13"/>
      <c r="X556" s="13"/>
    </row>
    <row r="557" spans="1:24" ht="18.95" customHeight="1" x14ac:dyDescent="0.25">
      <c r="A557" s="12">
        <v>8628</v>
      </c>
      <c r="B557" s="38">
        <v>806086</v>
      </c>
      <c r="C557" s="13"/>
      <c r="D557" s="199">
        <v>2812</v>
      </c>
      <c r="E557" s="12" t="s">
        <v>917</v>
      </c>
      <c r="F557" s="35">
        <v>611</v>
      </c>
      <c r="G557" s="40">
        <v>610</v>
      </c>
      <c r="H557" s="40" t="s">
        <v>2385</v>
      </c>
      <c r="I557" s="35" t="s">
        <v>2648</v>
      </c>
      <c r="J557" s="187"/>
      <c r="K557" s="187"/>
      <c r="L557" s="187"/>
      <c r="M557" s="185">
        <v>-9842.4</v>
      </c>
      <c r="N557" s="174">
        <v>8628</v>
      </c>
      <c r="O557" s="174"/>
      <c r="P557" s="22" t="s">
        <v>164</v>
      </c>
      <c r="Q557" s="22"/>
      <c r="R557" s="22" t="s">
        <v>8</v>
      </c>
      <c r="S557" s="20">
        <v>10452</v>
      </c>
      <c r="T557" t="str">
        <f>VLOOKUP(S557,'Acct Unit'!D:E,2,FALSE)</f>
        <v>Development Office -PA</v>
      </c>
      <c r="U557">
        <f>VLOOKUP(S557,'Acct Unit'!D:F,3,FALSE)</f>
        <v>80</v>
      </c>
      <c r="V557" s="22" t="s">
        <v>8</v>
      </c>
      <c r="W557" s="13"/>
      <c r="X557" s="13"/>
    </row>
    <row r="558" spans="1:24" ht="18.95" customHeight="1" x14ac:dyDescent="0.25">
      <c r="A558" s="12">
        <v>8629</v>
      </c>
      <c r="B558" s="38">
        <v>806087</v>
      </c>
      <c r="C558" s="13"/>
      <c r="D558" s="199">
        <v>2812</v>
      </c>
      <c r="E558" s="12" t="s">
        <v>918</v>
      </c>
      <c r="F558" s="35">
        <v>611</v>
      </c>
      <c r="G558" s="40">
        <v>610</v>
      </c>
      <c r="H558" s="40" t="s">
        <v>2385</v>
      </c>
      <c r="I558" s="35" t="s">
        <v>2648</v>
      </c>
      <c r="J558" s="187"/>
      <c r="K558" s="187"/>
      <c r="L558" s="187"/>
      <c r="M558" s="185">
        <v>-21900.52</v>
      </c>
      <c r="N558" s="174">
        <v>8629</v>
      </c>
      <c r="O558" s="174"/>
      <c r="P558" s="22" t="s">
        <v>164</v>
      </c>
      <c r="Q558" s="22"/>
      <c r="R558" s="20" t="s">
        <v>8</v>
      </c>
      <c r="S558" s="20">
        <v>21714</v>
      </c>
      <c r="T558" t="str">
        <f>VLOOKUP(S558,'Acct Unit'!D:E,2,FALSE)</f>
        <v>Medicine Administration -TB</v>
      </c>
      <c r="U558">
        <f>VLOOKUP(S558,'Acct Unit'!D:F,3,FALSE)</f>
        <v>10</v>
      </c>
      <c r="V558" s="20" t="s">
        <v>8</v>
      </c>
      <c r="W558" s="20" t="s">
        <v>598</v>
      </c>
      <c r="X558" s="20" t="s">
        <v>599</v>
      </c>
    </row>
    <row r="559" spans="1:24" ht="18.95" customHeight="1" x14ac:dyDescent="0.25">
      <c r="A559" s="19">
        <v>9249</v>
      </c>
      <c r="B559" s="38">
        <v>806091</v>
      </c>
      <c r="C559" s="31">
        <v>18596</v>
      </c>
      <c r="D559" s="199">
        <v>2812</v>
      </c>
      <c r="E559" s="19" t="s">
        <v>604</v>
      </c>
      <c r="F559" s="35">
        <v>611</v>
      </c>
      <c r="G559" s="40">
        <v>610</v>
      </c>
      <c r="H559" s="40" t="s">
        <v>2385</v>
      </c>
      <c r="I559" s="35" t="s">
        <v>2648</v>
      </c>
      <c r="J559" s="187"/>
      <c r="K559" s="187"/>
      <c r="L559" s="187"/>
      <c r="M559" s="185">
        <v>-11940.22</v>
      </c>
      <c r="N559" s="174">
        <v>9249</v>
      </c>
      <c r="O559" s="174"/>
      <c r="P559" s="20" t="s">
        <v>606</v>
      </c>
      <c r="Q559" s="20" t="s">
        <v>607</v>
      </c>
      <c r="R559" s="20" t="s">
        <v>8</v>
      </c>
      <c r="S559" s="20">
        <v>24430</v>
      </c>
      <c r="T559" t="str">
        <f>VLOOKUP(S559,'Acct Unit'!D:E,2,FALSE)</f>
        <v>Office For Research Devel -RE</v>
      </c>
      <c r="U559">
        <f>VLOOKUP(S559,'Acct Unit'!D:F,3,FALSE)</f>
        <v>10</v>
      </c>
      <c r="V559" s="20" t="s">
        <v>8</v>
      </c>
      <c r="W559" s="13"/>
      <c r="X559" s="13"/>
    </row>
    <row r="560" spans="1:24" ht="18.95" customHeight="1" x14ac:dyDescent="0.25">
      <c r="A560" s="11">
        <v>9269</v>
      </c>
      <c r="B560" s="38">
        <v>806092</v>
      </c>
      <c r="C560" s="13"/>
      <c r="D560" s="199">
        <v>2812</v>
      </c>
      <c r="E560" s="8" t="s">
        <v>956</v>
      </c>
      <c r="F560" s="35">
        <v>611</v>
      </c>
      <c r="G560" s="40">
        <v>610</v>
      </c>
      <c r="H560" s="40" t="s">
        <v>2385</v>
      </c>
      <c r="I560" s="35" t="s">
        <v>2648</v>
      </c>
      <c r="J560" s="187"/>
      <c r="K560" s="187"/>
      <c r="L560" s="187"/>
      <c r="M560" s="185">
        <v>-2541.08</v>
      </c>
      <c r="N560" s="174">
        <v>9269</v>
      </c>
      <c r="O560" s="174"/>
      <c r="P560" s="9" t="s">
        <v>957</v>
      </c>
      <c r="Q560" s="20" t="s">
        <v>607</v>
      </c>
      <c r="R560" s="20" t="s">
        <v>8</v>
      </c>
      <c r="S560" s="20">
        <v>15930</v>
      </c>
      <c r="T560" t="str">
        <f>VLOOKUP(S560,'Acct Unit'!D:E,2,FALSE)</f>
        <v>Div of Cardiology -TB</v>
      </c>
      <c r="U560">
        <f>VLOOKUP(S560,'Acct Unit'!D:F,3,FALSE)</f>
        <v>10</v>
      </c>
      <c r="V560" s="20" t="s">
        <v>8</v>
      </c>
      <c r="W560" s="20" t="s">
        <v>9</v>
      </c>
      <c r="X560" s="20" t="s">
        <v>609</v>
      </c>
    </row>
    <row r="561" spans="1:24" ht="18.95" customHeight="1" x14ac:dyDescent="0.25">
      <c r="A561" s="19">
        <v>9382</v>
      </c>
      <c r="B561" s="38">
        <v>806096</v>
      </c>
      <c r="C561" s="31">
        <v>18606</v>
      </c>
      <c r="D561" s="199">
        <v>2812</v>
      </c>
      <c r="E561" s="19" t="s">
        <v>614</v>
      </c>
      <c r="F561" s="35">
        <v>611</v>
      </c>
      <c r="G561" s="40">
        <v>610</v>
      </c>
      <c r="H561" s="40" t="s">
        <v>2371</v>
      </c>
      <c r="I561" s="35" t="s">
        <v>2648</v>
      </c>
      <c r="J561" s="187"/>
      <c r="K561" s="187"/>
      <c r="L561" s="187"/>
      <c r="M561" s="185">
        <v>-2889.75</v>
      </c>
      <c r="N561" s="174">
        <v>9382</v>
      </c>
      <c r="O561" s="174"/>
      <c r="P561" s="20" t="s">
        <v>11</v>
      </c>
      <c r="Q561" s="20" t="s">
        <v>12</v>
      </c>
      <c r="R561" s="20" t="s">
        <v>8</v>
      </c>
      <c r="S561" s="20">
        <v>15919</v>
      </c>
      <c r="T561" t="str">
        <f>VLOOKUP(S561,'Acct Unit'!D:E,2,FALSE)</f>
        <v>Transplant Nephrology -TB</v>
      </c>
      <c r="U561">
        <f>VLOOKUP(S561,'Acct Unit'!D:F,3,FALSE)</f>
        <v>10</v>
      </c>
      <c r="V561" s="20" t="s">
        <v>8</v>
      </c>
      <c r="W561" s="20" t="s">
        <v>598</v>
      </c>
      <c r="X561" s="32" t="s">
        <v>617</v>
      </c>
    </row>
    <row r="562" spans="1:24" ht="18.95" customHeight="1" x14ac:dyDescent="0.25">
      <c r="A562" s="19">
        <v>9470</v>
      </c>
      <c r="B562" s="38">
        <v>806101</v>
      </c>
      <c r="C562" s="31">
        <v>18434</v>
      </c>
      <c r="D562" s="199">
        <v>2812</v>
      </c>
      <c r="E562" s="19" t="s">
        <v>622</v>
      </c>
      <c r="F562" s="35">
        <v>611</v>
      </c>
      <c r="G562" s="40">
        <v>610</v>
      </c>
      <c r="H562" s="40" t="s">
        <v>2354</v>
      </c>
      <c r="I562" s="35" t="s">
        <v>2648</v>
      </c>
      <c r="J562" s="187"/>
      <c r="K562" s="187"/>
      <c r="L562" s="187"/>
      <c r="M562" s="185">
        <v>-387785.79</v>
      </c>
      <c r="N562" s="174">
        <v>9470</v>
      </c>
      <c r="O562" s="174"/>
      <c r="P562" s="20" t="s">
        <v>91</v>
      </c>
      <c r="Q562" s="20" t="s">
        <v>92</v>
      </c>
      <c r="R562" s="20" t="s">
        <v>8</v>
      </c>
      <c r="S562" s="20">
        <v>22110</v>
      </c>
      <c r="T562" t="str">
        <f>VLOOKUP(S562,'Acct Unit'!D:E,2,FALSE)</f>
        <v>Neurology Administration -TB</v>
      </c>
      <c r="U562">
        <f>VLOOKUP(S562,'Acct Unit'!D:F,3,FALSE)</f>
        <v>10</v>
      </c>
      <c r="V562" s="20" t="s">
        <v>8</v>
      </c>
      <c r="W562" s="20" t="s">
        <v>9</v>
      </c>
      <c r="X562" s="20" t="s">
        <v>625</v>
      </c>
    </row>
    <row r="563" spans="1:24" ht="18.95" customHeight="1" x14ac:dyDescent="0.25">
      <c r="A563" s="19">
        <v>9516</v>
      </c>
      <c r="B563" s="38">
        <v>806115</v>
      </c>
      <c r="C563" s="31">
        <v>18613</v>
      </c>
      <c r="D563" s="199">
        <v>2812</v>
      </c>
      <c r="E563" s="8" t="s">
        <v>630</v>
      </c>
      <c r="F563" s="35">
        <v>611</v>
      </c>
      <c r="G563" s="40">
        <v>610</v>
      </c>
      <c r="H563" s="40" t="s">
        <v>2389</v>
      </c>
      <c r="I563" s="35" t="s">
        <v>2648</v>
      </c>
      <c r="J563" s="187"/>
      <c r="K563" s="187"/>
      <c r="L563" s="187"/>
      <c r="M563" s="185">
        <v>-65668.5</v>
      </c>
      <c r="N563" s="174">
        <v>9516</v>
      </c>
      <c r="O563" s="174"/>
      <c r="P563" s="8" t="s">
        <v>632</v>
      </c>
      <c r="Q563" s="20" t="s">
        <v>128</v>
      </c>
      <c r="R563" s="20" t="s">
        <v>8</v>
      </c>
      <c r="S563" s="20">
        <v>21715</v>
      </c>
      <c r="T563" t="str">
        <f>VLOOKUP(S563,'Acct Unit'!D:E,2,FALSE)</f>
        <v>Rheumatology Outpatient -TB</v>
      </c>
      <c r="U563">
        <f>VLOOKUP(S563,'Acct Unit'!D:F,3,FALSE)</f>
        <v>10</v>
      </c>
      <c r="V563" s="20" t="s">
        <v>8</v>
      </c>
      <c r="W563" s="20" t="s">
        <v>598</v>
      </c>
      <c r="X563" s="33" t="s">
        <v>634</v>
      </c>
    </row>
    <row r="564" spans="1:24" ht="18.95" customHeight="1" x14ac:dyDescent="0.25">
      <c r="A564" s="19">
        <v>9559</v>
      </c>
      <c r="B564" s="38">
        <v>806117</v>
      </c>
      <c r="C564" s="31">
        <v>18614</v>
      </c>
      <c r="D564" s="199">
        <v>2812</v>
      </c>
      <c r="E564" s="8" t="s">
        <v>633</v>
      </c>
      <c r="F564" s="35">
        <v>611</v>
      </c>
      <c r="G564" s="40">
        <v>610</v>
      </c>
      <c r="H564" s="40" t="s">
        <v>2372</v>
      </c>
      <c r="I564" s="35" t="s">
        <v>2648</v>
      </c>
      <c r="J564" s="187"/>
      <c r="K564" s="187"/>
      <c r="L564" s="187"/>
      <c r="M564" s="185">
        <v>-146210.70000000001</v>
      </c>
      <c r="N564" s="174">
        <v>9559</v>
      </c>
      <c r="O564" s="174"/>
      <c r="P564" s="8" t="s">
        <v>635</v>
      </c>
      <c r="Q564" s="20" t="s">
        <v>636</v>
      </c>
      <c r="R564" s="20" t="s">
        <v>8</v>
      </c>
      <c r="S564" s="20">
        <v>21714</v>
      </c>
      <c r="T564" t="str">
        <f>VLOOKUP(S564,'Acct Unit'!D:E,2,FALSE)</f>
        <v>Medicine Administration -TB</v>
      </c>
      <c r="U564">
        <f>VLOOKUP(S564,'Acct Unit'!D:F,3,FALSE)</f>
        <v>10</v>
      </c>
      <c r="V564" s="20" t="s">
        <v>8</v>
      </c>
      <c r="W564" s="20" t="s">
        <v>598</v>
      </c>
      <c r="X564" s="9" t="s">
        <v>638</v>
      </c>
    </row>
    <row r="565" spans="1:24" ht="18.95" customHeight="1" x14ac:dyDescent="0.25">
      <c r="A565" s="19">
        <v>9675</v>
      </c>
      <c r="B565" s="38">
        <v>806119</v>
      </c>
      <c r="C565" s="31">
        <v>18615</v>
      </c>
      <c r="D565" s="199">
        <v>2812</v>
      </c>
      <c r="E565" s="19" t="s">
        <v>637</v>
      </c>
      <c r="F565" s="35">
        <v>611</v>
      </c>
      <c r="G565" s="40">
        <v>610</v>
      </c>
      <c r="H565" s="40" t="s">
        <v>2371</v>
      </c>
      <c r="I565" s="35" t="s">
        <v>2648</v>
      </c>
      <c r="J565" s="187"/>
      <c r="K565" s="187"/>
      <c r="L565" s="187"/>
      <c r="M565" s="185">
        <v>-58081.31</v>
      </c>
      <c r="N565" s="174">
        <v>9675</v>
      </c>
      <c r="O565" s="174"/>
      <c r="P565" s="20" t="s">
        <v>11</v>
      </c>
      <c r="Q565" s="20" t="s">
        <v>12</v>
      </c>
      <c r="R565" s="20" t="s">
        <v>8</v>
      </c>
      <c r="S565" s="20">
        <v>24430</v>
      </c>
      <c r="T565" t="str">
        <f>VLOOKUP(S565,'Acct Unit'!D:E,2,FALSE)</f>
        <v>Office For Research Devel -RE</v>
      </c>
      <c r="U565">
        <f>VLOOKUP(S565,'Acct Unit'!D:F,3,FALSE)</f>
        <v>10</v>
      </c>
      <c r="V565" s="20" t="s">
        <v>8</v>
      </c>
      <c r="W565" s="20" t="s">
        <v>598</v>
      </c>
      <c r="X565" s="33" t="s">
        <v>640</v>
      </c>
    </row>
    <row r="566" spans="1:24" ht="18.95" customHeight="1" x14ac:dyDescent="0.25">
      <c r="A566" s="19">
        <v>9705</v>
      </c>
      <c r="B566" s="38">
        <v>806120</v>
      </c>
      <c r="C566" s="31">
        <v>18616</v>
      </c>
      <c r="D566" s="199">
        <v>2812</v>
      </c>
      <c r="E566" s="19" t="s">
        <v>639</v>
      </c>
      <c r="F566" s="35">
        <v>611</v>
      </c>
      <c r="G566" s="40">
        <v>610</v>
      </c>
      <c r="H566" s="40" t="s">
        <v>2385</v>
      </c>
      <c r="I566" s="35" t="s">
        <v>2648</v>
      </c>
      <c r="J566" s="187"/>
      <c r="K566" s="187"/>
      <c r="L566" s="187"/>
      <c r="M566" s="185">
        <v>-22198.66</v>
      </c>
      <c r="N566" s="174">
        <v>9705</v>
      </c>
      <c r="O566" s="174"/>
      <c r="P566" s="20" t="s">
        <v>606</v>
      </c>
      <c r="Q566" s="20" t="s">
        <v>607</v>
      </c>
      <c r="R566" s="20" t="s">
        <v>8</v>
      </c>
      <c r="S566" s="20">
        <v>24015</v>
      </c>
      <c r="T566" t="str">
        <f>VLOOKUP(S566,'Acct Unit'!D:E,2,FALSE)</f>
        <v>OB/GYN Outpatient Paley -TB</v>
      </c>
      <c r="U566">
        <f>VLOOKUP(S566,'Acct Unit'!D:F,3,FALSE)</f>
        <v>10</v>
      </c>
      <c r="V566" s="20" t="s">
        <v>8</v>
      </c>
      <c r="W566" s="20" t="s">
        <v>598</v>
      </c>
      <c r="X566" s="9" t="s">
        <v>642</v>
      </c>
    </row>
    <row r="567" spans="1:24" ht="18.95" customHeight="1" x14ac:dyDescent="0.25">
      <c r="A567" s="19">
        <v>9739</v>
      </c>
      <c r="B567" s="38">
        <v>806121</v>
      </c>
      <c r="C567" s="31">
        <v>18617</v>
      </c>
      <c r="D567" s="199">
        <v>2812</v>
      </c>
      <c r="E567" s="19" t="s">
        <v>641</v>
      </c>
      <c r="F567" s="35">
        <v>611</v>
      </c>
      <c r="G567" s="40">
        <v>610</v>
      </c>
      <c r="H567" s="40" t="s">
        <v>2383</v>
      </c>
      <c r="I567" s="35" t="s">
        <v>2648</v>
      </c>
      <c r="J567" s="187"/>
      <c r="K567" s="187"/>
      <c r="L567" s="187"/>
      <c r="M567" s="185">
        <v>-43121.94</v>
      </c>
      <c r="N567" s="174">
        <v>9739</v>
      </c>
      <c r="O567" s="174"/>
      <c r="P567" s="20" t="s">
        <v>78</v>
      </c>
      <c r="Q567" s="20" t="s">
        <v>79</v>
      </c>
      <c r="R567" s="20" t="s">
        <v>8</v>
      </c>
      <c r="S567" s="20">
        <v>24015</v>
      </c>
      <c r="T567" t="str">
        <f>VLOOKUP(S567,'Acct Unit'!D:E,2,FALSE)</f>
        <v>OB/GYN Outpatient Paley -TB</v>
      </c>
      <c r="U567">
        <f>VLOOKUP(S567,'Acct Unit'!D:F,3,FALSE)</f>
        <v>10</v>
      </c>
      <c r="V567" s="20" t="s">
        <v>8</v>
      </c>
      <c r="W567" s="20" t="s">
        <v>598</v>
      </c>
      <c r="X567" s="9" t="s">
        <v>644</v>
      </c>
    </row>
    <row r="568" spans="1:24" ht="18.95" customHeight="1" x14ac:dyDescent="0.25">
      <c r="A568" s="19">
        <v>9919</v>
      </c>
      <c r="B568" s="38">
        <v>806122</v>
      </c>
      <c r="C568" s="31">
        <v>18619</v>
      </c>
      <c r="D568" s="199">
        <v>2812</v>
      </c>
      <c r="E568" s="19" t="s">
        <v>643</v>
      </c>
      <c r="F568" s="35">
        <v>611</v>
      </c>
      <c r="G568" s="40">
        <v>610</v>
      </c>
      <c r="H568" s="40" t="s">
        <v>2383</v>
      </c>
      <c r="I568" s="35" t="s">
        <v>2648</v>
      </c>
      <c r="J568" s="187"/>
      <c r="K568" s="187"/>
      <c r="L568" s="187"/>
      <c r="M568" s="185">
        <v>-38765.42</v>
      </c>
      <c r="N568" s="174">
        <v>9919</v>
      </c>
      <c r="O568" s="174"/>
      <c r="P568" s="20" t="s">
        <v>78</v>
      </c>
      <c r="Q568" s="20" t="s">
        <v>79</v>
      </c>
      <c r="R568" s="20" t="s">
        <v>8</v>
      </c>
      <c r="S568" s="20">
        <v>10102</v>
      </c>
      <c r="T568" t="str">
        <f>VLOOKUP(S568,'Acct Unit'!D:E,2,FALSE)</f>
        <v>Admin-Ortho -TB</v>
      </c>
      <c r="U568">
        <f>VLOOKUP(S568,'Acct Unit'!D:F,3,FALSE)</f>
        <v>10</v>
      </c>
      <c r="V568" s="20" t="s">
        <v>8</v>
      </c>
      <c r="W568" s="20" t="s">
        <v>9</v>
      </c>
      <c r="X568" s="20" t="s">
        <v>646</v>
      </c>
    </row>
    <row r="569" spans="1:24" ht="18.95" customHeight="1" x14ac:dyDescent="0.25">
      <c r="A569" s="11">
        <v>142</v>
      </c>
      <c r="B569" s="38">
        <v>806142</v>
      </c>
      <c r="C569" s="19" t="s">
        <v>66</v>
      </c>
      <c r="D569" s="199">
        <v>2812</v>
      </c>
      <c r="E569" s="12" t="s">
        <v>711</v>
      </c>
      <c r="F569" s="35">
        <v>611</v>
      </c>
      <c r="G569" s="40">
        <v>614</v>
      </c>
      <c r="H569" s="40" t="s">
        <v>2339</v>
      </c>
      <c r="I569" s="35" t="s">
        <v>2648</v>
      </c>
      <c r="J569" s="187"/>
      <c r="K569" s="22"/>
      <c r="L569" s="22"/>
      <c r="M569" s="185">
        <v>-8225.5300000000007</v>
      </c>
      <c r="N569" s="174">
        <v>142</v>
      </c>
      <c r="O569" s="174"/>
      <c r="P569" s="20" t="s">
        <v>69</v>
      </c>
      <c r="Q569" s="20" t="s">
        <v>70</v>
      </c>
      <c r="R569" s="20" t="s">
        <v>67</v>
      </c>
      <c r="S569" s="20">
        <v>10155</v>
      </c>
      <c r="T569" t="str">
        <f>VLOOKUP(S569,'Acct Unit'!D:E,2,FALSE)</f>
        <v>Administration -MR</v>
      </c>
      <c r="U569">
        <f>VLOOKUP(S569,'Acct Unit'!D:F,3,FALSE)</f>
        <v>10</v>
      </c>
      <c r="V569" s="20" t="s">
        <v>67</v>
      </c>
      <c r="W569" s="20" t="s">
        <v>14</v>
      </c>
      <c r="X569" s="20" t="s">
        <v>68</v>
      </c>
    </row>
    <row r="570" spans="1:24" ht="18.95" customHeight="1" x14ac:dyDescent="0.25">
      <c r="A570" s="11">
        <v>163</v>
      </c>
      <c r="B570" s="38">
        <v>806163</v>
      </c>
      <c r="C570" s="19" t="s">
        <v>84</v>
      </c>
      <c r="D570" s="199">
        <v>2812</v>
      </c>
      <c r="E570" s="12" t="s">
        <v>715</v>
      </c>
      <c r="F570" s="35">
        <v>611</v>
      </c>
      <c r="G570" s="40">
        <v>614</v>
      </c>
      <c r="H570" s="40" t="s">
        <v>2339</v>
      </c>
      <c r="I570" s="35" t="s">
        <v>2648</v>
      </c>
      <c r="J570" s="187"/>
      <c r="K570" s="22"/>
      <c r="L570" s="22"/>
      <c r="M570" s="185">
        <v>-38322.239999999998</v>
      </c>
      <c r="N570" s="174">
        <v>163</v>
      </c>
      <c r="O570" s="174"/>
      <c r="P570" s="20" t="s">
        <v>69</v>
      </c>
      <c r="Q570" s="20" t="s">
        <v>70</v>
      </c>
      <c r="R570" s="20" t="s">
        <v>67</v>
      </c>
      <c r="S570" s="20">
        <v>10155</v>
      </c>
      <c r="T570" t="str">
        <f>VLOOKUP(S570,'Acct Unit'!D:E,2,FALSE)</f>
        <v>Administration -MR</v>
      </c>
      <c r="U570">
        <f>VLOOKUP(S570,'Acct Unit'!D:F,3,FALSE)</f>
        <v>10</v>
      </c>
      <c r="V570" s="20" t="s">
        <v>67</v>
      </c>
      <c r="W570" s="20" t="s">
        <v>14</v>
      </c>
      <c r="X570" s="20" t="s">
        <v>85</v>
      </c>
    </row>
    <row r="571" spans="1:24" ht="18.95" customHeight="1" x14ac:dyDescent="0.25">
      <c r="A571" s="11">
        <v>177</v>
      </c>
      <c r="B571" s="38">
        <v>806177</v>
      </c>
      <c r="C571" s="19" t="s">
        <v>99</v>
      </c>
      <c r="D571" s="199">
        <v>2812</v>
      </c>
      <c r="E571" s="12" t="s">
        <v>719</v>
      </c>
      <c r="F571" s="35">
        <v>611</v>
      </c>
      <c r="G571" s="40">
        <v>614</v>
      </c>
      <c r="H571" s="40" t="s">
        <v>2339</v>
      </c>
      <c r="I571" s="35" t="s">
        <v>2648</v>
      </c>
      <c r="J571" s="187"/>
      <c r="K571" s="22"/>
      <c r="L571" s="22"/>
      <c r="M571" s="185">
        <v>-115604.28</v>
      </c>
      <c r="N571" s="174">
        <v>177</v>
      </c>
      <c r="O571" s="174"/>
      <c r="P571" s="20" t="s">
        <v>69</v>
      </c>
      <c r="Q571" s="20" t="s">
        <v>70</v>
      </c>
      <c r="R571" s="20" t="s">
        <v>67</v>
      </c>
      <c r="S571" s="20">
        <v>10155</v>
      </c>
      <c r="T571" t="str">
        <f>VLOOKUP(S571,'Acct Unit'!D:E,2,FALSE)</f>
        <v>Administration -MR</v>
      </c>
      <c r="U571">
        <f>VLOOKUP(S571,'Acct Unit'!D:F,3,FALSE)</f>
        <v>10</v>
      </c>
      <c r="V571" s="20" t="s">
        <v>67</v>
      </c>
      <c r="W571" s="20" t="s">
        <v>14</v>
      </c>
      <c r="X571" s="20" t="s">
        <v>100</v>
      </c>
    </row>
    <row r="572" spans="1:24" ht="18.95" customHeight="1" x14ac:dyDescent="0.25">
      <c r="A572" s="11">
        <v>201</v>
      </c>
      <c r="B572" s="38">
        <v>806201</v>
      </c>
      <c r="C572" s="19" t="s">
        <v>122</v>
      </c>
      <c r="D572" s="199">
        <v>2812</v>
      </c>
      <c r="E572" s="12" t="s">
        <v>123</v>
      </c>
      <c r="F572" s="35">
        <v>611</v>
      </c>
      <c r="G572" s="40">
        <v>614</v>
      </c>
      <c r="H572" s="40" t="s">
        <v>2339</v>
      </c>
      <c r="I572" s="35" t="s">
        <v>2648</v>
      </c>
      <c r="J572" s="187"/>
      <c r="K572" s="22"/>
      <c r="L572" s="22"/>
      <c r="M572" s="185">
        <v>-46844.93</v>
      </c>
      <c r="N572" s="174">
        <v>201</v>
      </c>
      <c r="O572" s="174"/>
      <c r="P572" s="20" t="s">
        <v>69</v>
      </c>
      <c r="Q572" s="20" t="s">
        <v>70</v>
      </c>
      <c r="R572" s="20" t="s">
        <v>67</v>
      </c>
      <c r="S572" s="20">
        <v>10155</v>
      </c>
      <c r="T572" t="str">
        <f>VLOOKUP(S572,'Acct Unit'!D:E,2,FALSE)</f>
        <v>Administration -MR</v>
      </c>
      <c r="U572">
        <f>VLOOKUP(S572,'Acct Unit'!D:F,3,FALSE)</f>
        <v>10</v>
      </c>
      <c r="V572" s="20" t="s">
        <v>67</v>
      </c>
      <c r="W572" s="20" t="s">
        <v>14</v>
      </c>
      <c r="X572" s="20" t="s">
        <v>124</v>
      </c>
    </row>
    <row r="573" spans="1:24" ht="18.95" customHeight="1" x14ac:dyDescent="0.25">
      <c r="A573" s="11">
        <v>240</v>
      </c>
      <c r="B573" s="38">
        <v>806240</v>
      </c>
      <c r="C573" s="19" t="s">
        <v>162</v>
      </c>
      <c r="D573" s="199">
        <v>2812</v>
      </c>
      <c r="E573" s="12" t="s">
        <v>658</v>
      </c>
      <c r="F573" s="35">
        <v>611</v>
      </c>
      <c r="G573" s="40">
        <v>614</v>
      </c>
      <c r="H573" s="40" t="s">
        <v>2339</v>
      </c>
      <c r="I573" s="35" t="s">
        <v>2648</v>
      </c>
      <c r="J573" s="187"/>
      <c r="K573" s="184"/>
      <c r="L573" s="184"/>
      <c r="M573" s="185">
        <v>-105168.93</v>
      </c>
      <c r="N573" s="174">
        <v>240</v>
      </c>
      <c r="O573" s="174"/>
      <c r="P573" s="20" t="s">
        <v>164</v>
      </c>
      <c r="Q573" s="20" t="s">
        <v>165</v>
      </c>
      <c r="R573" s="20" t="s">
        <v>67</v>
      </c>
      <c r="S573" s="20">
        <v>10155</v>
      </c>
      <c r="T573" t="str">
        <f>VLOOKUP(S573,'Acct Unit'!D:E,2,FALSE)</f>
        <v>Administration -MR</v>
      </c>
      <c r="U573">
        <f>VLOOKUP(S573,'Acct Unit'!D:F,3,FALSE)</f>
        <v>10</v>
      </c>
      <c r="V573" s="20" t="s">
        <v>67</v>
      </c>
      <c r="W573" s="20" t="s">
        <v>14</v>
      </c>
      <c r="X573" s="20" t="s">
        <v>163</v>
      </c>
    </row>
    <row r="574" spans="1:24" ht="18.95" customHeight="1" x14ac:dyDescent="0.25">
      <c r="A574" s="11">
        <v>420</v>
      </c>
      <c r="B574" s="38">
        <v>806420</v>
      </c>
      <c r="C574" s="19" t="s">
        <v>265</v>
      </c>
      <c r="D574" s="199">
        <v>2812</v>
      </c>
      <c r="E574" s="12" t="s">
        <v>266</v>
      </c>
      <c r="F574" s="35">
        <v>611</v>
      </c>
      <c r="G574" s="40">
        <v>614</v>
      </c>
      <c r="H574" s="40" t="s">
        <v>2339</v>
      </c>
      <c r="I574" s="35" t="s">
        <v>2648</v>
      </c>
      <c r="J574" s="187"/>
      <c r="K574" s="187"/>
      <c r="L574" s="187"/>
      <c r="M574" s="185">
        <v>-6967.29</v>
      </c>
      <c r="N574" s="174">
        <v>420</v>
      </c>
      <c r="O574" s="174"/>
      <c r="P574" s="20" t="s">
        <v>69</v>
      </c>
      <c r="Q574" s="20" t="s">
        <v>70</v>
      </c>
      <c r="R574" s="20" t="s">
        <v>67</v>
      </c>
      <c r="S574" s="20">
        <v>10155</v>
      </c>
      <c r="T574" t="str">
        <f>VLOOKUP(S574,'Acct Unit'!D:E,2,FALSE)</f>
        <v>Administration -MR</v>
      </c>
      <c r="U574">
        <f>VLOOKUP(S574,'Acct Unit'!D:F,3,FALSE)</f>
        <v>10</v>
      </c>
      <c r="V574" s="20" t="s">
        <v>67</v>
      </c>
      <c r="W574" s="20" t="s">
        <v>14</v>
      </c>
      <c r="X574" s="20" t="s">
        <v>267</v>
      </c>
    </row>
    <row r="575" spans="1:24" ht="18.95" customHeight="1" x14ac:dyDescent="0.25">
      <c r="A575" s="11">
        <v>476</v>
      </c>
      <c r="B575" s="38">
        <v>806476</v>
      </c>
      <c r="C575" s="19" t="s">
        <v>412</v>
      </c>
      <c r="D575" s="199">
        <v>2812</v>
      </c>
      <c r="E575" s="12" t="s">
        <v>779</v>
      </c>
      <c r="F575" s="35">
        <v>611</v>
      </c>
      <c r="G575" s="40">
        <v>614</v>
      </c>
      <c r="H575" s="40" t="s">
        <v>2339</v>
      </c>
      <c r="I575" s="35" t="s">
        <v>2648</v>
      </c>
      <c r="J575" s="187"/>
      <c r="K575" s="187"/>
      <c r="L575" s="187"/>
      <c r="M575" s="185">
        <v>-32661.54</v>
      </c>
      <c r="N575" s="174">
        <v>476</v>
      </c>
      <c r="O575" s="174"/>
      <c r="P575" s="20" t="s">
        <v>69</v>
      </c>
      <c r="Q575" s="20" t="s">
        <v>70</v>
      </c>
      <c r="R575" s="20" t="s">
        <v>67</v>
      </c>
      <c r="S575" s="20">
        <v>10155</v>
      </c>
      <c r="T575" t="str">
        <f>VLOOKUP(S575,'Acct Unit'!D:E,2,FALSE)</f>
        <v>Administration -MR</v>
      </c>
      <c r="U575">
        <f>VLOOKUP(S575,'Acct Unit'!D:F,3,FALSE)</f>
        <v>10</v>
      </c>
      <c r="V575" s="20" t="s">
        <v>67</v>
      </c>
      <c r="W575" s="20" t="s">
        <v>14</v>
      </c>
      <c r="X575" s="20" t="s">
        <v>413</v>
      </c>
    </row>
    <row r="576" spans="1:24" ht="18.95" customHeight="1" x14ac:dyDescent="0.25">
      <c r="A576" s="11">
        <v>484</v>
      </c>
      <c r="B576" s="38">
        <v>806484</v>
      </c>
      <c r="C576" s="19" t="s">
        <v>418</v>
      </c>
      <c r="D576" s="199">
        <v>2812</v>
      </c>
      <c r="E576" s="12" t="s">
        <v>781</v>
      </c>
      <c r="F576" s="35">
        <v>611</v>
      </c>
      <c r="G576" s="40">
        <v>614</v>
      </c>
      <c r="H576" s="40" t="s">
        <v>2339</v>
      </c>
      <c r="I576" s="35" t="s">
        <v>2648</v>
      </c>
      <c r="J576" s="187"/>
      <c r="K576" s="187"/>
      <c r="L576" s="187"/>
      <c r="M576" s="185">
        <v>-6943.93</v>
      </c>
      <c r="N576" s="174">
        <v>484</v>
      </c>
      <c r="O576" s="174"/>
      <c r="P576" s="20" t="s">
        <v>69</v>
      </c>
      <c r="Q576" s="20" t="s">
        <v>70</v>
      </c>
      <c r="R576" s="20" t="s">
        <v>67</v>
      </c>
      <c r="S576" s="20">
        <v>10155</v>
      </c>
      <c r="T576" t="str">
        <f>VLOOKUP(S576,'Acct Unit'!D:E,2,FALSE)</f>
        <v>Administration -MR</v>
      </c>
      <c r="U576">
        <f>VLOOKUP(S576,'Acct Unit'!D:F,3,FALSE)</f>
        <v>10</v>
      </c>
      <c r="V576" s="20" t="s">
        <v>67</v>
      </c>
      <c r="W576" s="20" t="s">
        <v>14</v>
      </c>
      <c r="X576" s="20" t="s">
        <v>110</v>
      </c>
    </row>
    <row r="577" spans="1:24" ht="18.95" customHeight="1" x14ac:dyDescent="0.25">
      <c r="A577" s="11">
        <v>596</v>
      </c>
      <c r="B577" s="38">
        <v>806596</v>
      </c>
      <c r="C577" s="19" t="s">
        <v>491</v>
      </c>
      <c r="D577" s="199">
        <v>2812</v>
      </c>
      <c r="E577" s="12" t="s">
        <v>806</v>
      </c>
      <c r="F577" s="35">
        <v>611</v>
      </c>
      <c r="G577" s="40">
        <v>614</v>
      </c>
      <c r="H577" s="40" t="s">
        <v>2339</v>
      </c>
      <c r="I577" s="35" t="s">
        <v>2648</v>
      </c>
      <c r="J577" s="187"/>
      <c r="K577" s="187"/>
      <c r="L577" s="187"/>
      <c r="M577" s="185">
        <v>-154935.48000000001</v>
      </c>
      <c r="N577" s="174">
        <v>596</v>
      </c>
      <c r="O577" s="174"/>
      <c r="P577" s="20" t="s">
        <v>67</v>
      </c>
      <c r="Q577" s="20" t="s">
        <v>70</v>
      </c>
      <c r="R577" s="20" t="s">
        <v>67</v>
      </c>
      <c r="S577" s="20">
        <v>10155</v>
      </c>
      <c r="T577" t="str">
        <f>VLOOKUP(S577,'Acct Unit'!D:E,2,FALSE)</f>
        <v>Administration -MR</v>
      </c>
      <c r="U577">
        <f>VLOOKUP(S577,'Acct Unit'!D:F,3,FALSE)</f>
        <v>10</v>
      </c>
      <c r="V577" s="20" t="s">
        <v>67</v>
      </c>
      <c r="W577" s="20" t="s">
        <v>14</v>
      </c>
      <c r="X577" s="20" t="s">
        <v>492</v>
      </c>
    </row>
    <row r="578" spans="1:24" ht="18.95" customHeight="1" x14ac:dyDescent="0.25">
      <c r="A578" s="27">
        <v>638</v>
      </c>
      <c r="B578" s="38">
        <v>806638</v>
      </c>
      <c r="C578" s="19" t="s">
        <v>527</v>
      </c>
      <c r="D578" s="199">
        <v>2812</v>
      </c>
      <c r="E578" s="13" t="s">
        <v>528</v>
      </c>
      <c r="F578" s="35">
        <v>611</v>
      </c>
      <c r="G578" s="40">
        <v>614</v>
      </c>
      <c r="H578" s="40" t="s">
        <v>2339</v>
      </c>
      <c r="I578" s="35" t="s">
        <v>2648</v>
      </c>
      <c r="J578" s="187"/>
      <c r="K578" s="187"/>
      <c r="L578" s="187"/>
      <c r="M578" s="185">
        <v>-16034.7</v>
      </c>
      <c r="N578" s="174">
        <v>638</v>
      </c>
      <c r="O578" s="174"/>
      <c r="P578" s="20" t="s">
        <v>530</v>
      </c>
      <c r="Q578" s="20" t="s">
        <v>531</v>
      </c>
      <c r="R578" s="20" t="s">
        <v>67</v>
      </c>
      <c r="S578" s="20">
        <v>10155</v>
      </c>
      <c r="T578" t="str">
        <f>VLOOKUP(S578,'Acct Unit'!D:E,2,FALSE)</f>
        <v>Administration -MR</v>
      </c>
      <c r="U578">
        <f>VLOOKUP(S578,'Acct Unit'!D:F,3,FALSE)</f>
        <v>10</v>
      </c>
      <c r="V578" s="20" t="s">
        <v>67</v>
      </c>
      <c r="W578" s="20" t="s">
        <v>14</v>
      </c>
      <c r="X578" s="20" t="s">
        <v>529</v>
      </c>
    </row>
    <row r="579" spans="1:24" ht="18.95" customHeight="1" x14ac:dyDescent="0.25">
      <c r="A579" s="11">
        <v>994</v>
      </c>
      <c r="B579" s="38">
        <v>806994</v>
      </c>
      <c r="C579" s="19" t="s">
        <v>593</v>
      </c>
      <c r="D579" s="199">
        <v>2812</v>
      </c>
      <c r="E579" s="12" t="s">
        <v>594</v>
      </c>
      <c r="F579" s="35">
        <v>611</v>
      </c>
      <c r="G579" s="40">
        <v>614</v>
      </c>
      <c r="H579" s="40" t="s">
        <v>2339</v>
      </c>
      <c r="I579" s="35" t="s">
        <v>2648</v>
      </c>
      <c r="J579" s="187"/>
      <c r="K579" s="187"/>
      <c r="L579" s="187"/>
      <c r="M579" s="185">
        <v>-20890.419999999998</v>
      </c>
      <c r="N579" s="174">
        <v>994</v>
      </c>
      <c r="O579" s="174"/>
      <c r="P579" s="20" t="s">
        <v>67</v>
      </c>
      <c r="Q579" s="20" t="s">
        <v>70</v>
      </c>
      <c r="R579" s="20" t="s">
        <v>67</v>
      </c>
      <c r="S579" s="20">
        <v>10155</v>
      </c>
      <c r="T579" t="str">
        <f>VLOOKUP(S579,'Acct Unit'!D:E,2,FALSE)</f>
        <v>Administration -MR</v>
      </c>
      <c r="U579">
        <f>VLOOKUP(S579,'Acct Unit'!D:F,3,FALSE)</f>
        <v>10</v>
      </c>
      <c r="V579" s="20" t="s">
        <v>67</v>
      </c>
      <c r="W579" s="20" t="s">
        <v>14</v>
      </c>
      <c r="X579" s="20" t="s">
        <v>292</v>
      </c>
    </row>
    <row r="580" spans="1:24" ht="18.95" customHeight="1" x14ac:dyDescent="0.25">
      <c r="A580" s="11">
        <v>4601</v>
      </c>
      <c r="B580" s="38">
        <v>806001</v>
      </c>
      <c r="C580" s="19" t="s">
        <v>291</v>
      </c>
      <c r="D580" s="199">
        <v>2812</v>
      </c>
      <c r="E580" s="12" t="s">
        <v>841</v>
      </c>
      <c r="F580" s="35">
        <v>611</v>
      </c>
      <c r="G580" s="40">
        <v>614</v>
      </c>
      <c r="H580" s="40" t="s">
        <v>2339</v>
      </c>
      <c r="I580" s="35" t="s">
        <v>2648</v>
      </c>
      <c r="J580" s="187"/>
      <c r="K580" s="187"/>
      <c r="L580" s="187"/>
      <c r="M580" s="185">
        <v>-46328.04</v>
      </c>
      <c r="N580" s="174">
        <v>4601</v>
      </c>
      <c r="O580" s="174"/>
      <c r="P580" s="20" t="s">
        <v>69</v>
      </c>
      <c r="Q580" s="20" t="s">
        <v>70</v>
      </c>
      <c r="R580" s="20" t="s">
        <v>67</v>
      </c>
      <c r="S580" s="20">
        <v>10155</v>
      </c>
      <c r="T580" t="str">
        <f>VLOOKUP(S580,'Acct Unit'!D:E,2,FALSE)</f>
        <v>Administration -MR</v>
      </c>
      <c r="U580">
        <f>VLOOKUP(S580,'Acct Unit'!D:F,3,FALSE)</f>
        <v>10</v>
      </c>
      <c r="V580" s="20" t="s">
        <v>67</v>
      </c>
      <c r="W580" s="20" t="s">
        <v>14</v>
      </c>
      <c r="X580" s="20" t="s">
        <v>294</v>
      </c>
    </row>
    <row r="581" spans="1:24" ht="18.95" customHeight="1" x14ac:dyDescent="0.25">
      <c r="A581" s="11">
        <v>4602</v>
      </c>
      <c r="B581" s="38">
        <v>806002</v>
      </c>
      <c r="C581" s="19" t="s">
        <v>293</v>
      </c>
      <c r="D581" s="199">
        <v>2812</v>
      </c>
      <c r="E581" s="12" t="s">
        <v>842</v>
      </c>
      <c r="F581" s="35">
        <v>611</v>
      </c>
      <c r="G581" s="40">
        <v>614</v>
      </c>
      <c r="H581" s="40" t="s">
        <v>2339</v>
      </c>
      <c r="I581" s="35" t="s">
        <v>2648</v>
      </c>
      <c r="J581" s="187"/>
      <c r="K581" s="187"/>
      <c r="L581" s="187"/>
      <c r="M581" s="185">
        <v>-118892.98</v>
      </c>
      <c r="N581" s="174">
        <v>4602</v>
      </c>
      <c r="O581" s="174"/>
      <c r="P581" s="20" t="s">
        <v>69</v>
      </c>
      <c r="Q581" s="20" t="s">
        <v>70</v>
      </c>
      <c r="R581" s="20" t="s">
        <v>67</v>
      </c>
      <c r="S581" s="20">
        <v>10155</v>
      </c>
      <c r="T581" t="str">
        <f>VLOOKUP(S581,'Acct Unit'!D:E,2,FALSE)</f>
        <v>Administration -MR</v>
      </c>
      <c r="U581">
        <f>VLOOKUP(S581,'Acct Unit'!D:F,3,FALSE)</f>
        <v>10</v>
      </c>
      <c r="V581" s="20" t="s">
        <v>67</v>
      </c>
      <c r="W581" s="20" t="s">
        <v>14</v>
      </c>
      <c r="X581" s="20" t="s">
        <v>296</v>
      </c>
    </row>
    <row r="582" spans="1:24" ht="18.95" customHeight="1" x14ac:dyDescent="0.25">
      <c r="A582" s="11">
        <v>4605</v>
      </c>
      <c r="B582" s="38">
        <v>806003</v>
      </c>
      <c r="C582" s="19" t="s">
        <v>295</v>
      </c>
      <c r="D582" s="199">
        <v>2812</v>
      </c>
      <c r="E582" s="12" t="s">
        <v>843</v>
      </c>
      <c r="F582" s="35">
        <v>611</v>
      </c>
      <c r="G582" s="40">
        <v>614</v>
      </c>
      <c r="H582" s="40" t="s">
        <v>2339</v>
      </c>
      <c r="I582" s="35" t="s">
        <v>2648</v>
      </c>
      <c r="J582" s="187"/>
      <c r="K582" s="187"/>
      <c r="L582" s="187"/>
      <c r="M582" s="185">
        <v>-20054.060000000001</v>
      </c>
      <c r="N582" s="174">
        <v>4605</v>
      </c>
      <c r="O582" s="174"/>
      <c r="P582" s="20" t="s">
        <v>69</v>
      </c>
      <c r="Q582" s="20" t="s">
        <v>70</v>
      </c>
      <c r="R582" s="20" t="s">
        <v>67</v>
      </c>
      <c r="S582" s="20">
        <v>10155</v>
      </c>
      <c r="T582" t="str">
        <f>VLOOKUP(S582,'Acct Unit'!D:E,2,FALSE)</f>
        <v>Administration -MR</v>
      </c>
      <c r="U582">
        <f>VLOOKUP(S582,'Acct Unit'!D:F,3,FALSE)</f>
        <v>10</v>
      </c>
      <c r="V582" s="20" t="s">
        <v>67</v>
      </c>
      <c r="W582" s="20" t="s">
        <v>14</v>
      </c>
      <c r="X582" s="20" t="s">
        <v>298</v>
      </c>
    </row>
    <row r="583" spans="1:24" ht="18.95" customHeight="1" x14ac:dyDescent="0.25">
      <c r="A583" s="11">
        <v>4607</v>
      </c>
      <c r="B583" s="38">
        <v>806004</v>
      </c>
      <c r="C583" s="19" t="s">
        <v>297</v>
      </c>
      <c r="D583" s="199">
        <v>2812</v>
      </c>
      <c r="E583" s="12" t="s">
        <v>844</v>
      </c>
      <c r="F583" s="35">
        <v>611</v>
      </c>
      <c r="G583" s="40">
        <v>614</v>
      </c>
      <c r="H583" s="40" t="s">
        <v>2339</v>
      </c>
      <c r="I583" s="35" t="s">
        <v>2648</v>
      </c>
      <c r="J583" s="187"/>
      <c r="K583" s="187"/>
      <c r="L583" s="187"/>
      <c r="M583" s="185">
        <v>-126250.87</v>
      </c>
      <c r="N583" s="174">
        <v>4607</v>
      </c>
      <c r="O583" s="174"/>
      <c r="P583" s="20" t="s">
        <v>69</v>
      </c>
      <c r="Q583" s="20" t="s">
        <v>70</v>
      </c>
      <c r="R583" s="20" t="s">
        <v>67</v>
      </c>
      <c r="S583" s="20">
        <v>10155</v>
      </c>
      <c r="T583" t="str">
        <f>VLOOKUP(S583,'Acct Unit'!D:E,2,FALSE)</f>
        <v>Administration -MR</v>
      </c>
      <c r="U583">
        <f>VLOOKUP(S583,'Acct Unit'!D:F,3,FALSE)</f>
        <v>10</v>
      </c>
      <c r="V583" s="20" t="s">
        <v>67</v>
      </c>
      <c r="W583" s="20" t="s">
        <v>14</v>
      </c>
      <c r="X583" s="20" t="s">
        <v>300</v>
      </c>
    </row>
    <row r="584" spans="1:24" ht="18.95" customHeight="1" x14ac:dyDescent="0.25">
      <c r="A584" s="27">
        <v>4616</v>
      </c>
      <c r="B584" s="38">
        <v>806006</v>
      </c>
      <c r="C584" s="19" t="s">
        <v>301</v>
      </c>
      <c r="D584" s="199">
        <v>2812</v>
      </c>
      <c r="E584" s="13" t="s">
        <v>846</v>
      </c>
      <c r="F584" s="35">
        <v>611</v>
      </c>
      <c r="G584" s="40">
        <v>614</v>
      </c>
      <c r="H584" s="40" t="s">
        <v>2339</v>
      </c>
      <c r="I584" s="35" t="s">
        <v>2648</v>
      </c>
      <c r="J584" s="187"/>
      <c r="K584" s="187"/>
      <c r="L584" s="187"/>
      <c r="M584" s="185">
        <v>48133.279999999999</v>
      </c>
      <c r="N584" s="174">
        <v>4616</v>
      </c>
      <c r="O584" s="174"/>
      <c r="P584" s="20" t="s">
        <v>69</v>
      </c>
      <c r="Q584" s="20" t="s">
        <v>70</v>
      </c>
      <c r="R584" s="20" t="s">
        <v>67</v>
      </c>
      <c r="S584" s="20">
        <v>10155</v>
      </c>
      <c r="T584" t="str">
        <f>VLOOKUP(S584,'Acct Unit'!D:E,2,FALSE)</f>
        <v>Administration -MR</v>
      </c>
      <c r="U584">
        <f>VLOOKUP(S584,'Acct Unit'!D:F,3,FALSE)</f>
        <v>10</v>
      </c>
      <c r="V584" s="20" t="s">
        <v>67</v>
      </c>
      <c r="W584" s="20" t="s">
        <v>14</v>
      </c>
      <c r="X584" s="20" t="s">
        <v>303</v>
      </c>
    </row>
    <row r="585" spans="1:24" ht="18.95" customHeight="1" x14ac:dyDescent="0.25">
      <c r="A585" s="27">
        <v>4619</v>
      </c>
      <c r="B585" s="38">
        <v>806007</v>
      </c>
      <c r="C585" s="19" t="s">
        <v>302</v>
      </c>
      <c r="D585" s="199">
        <v>2812</v>
      </c>
      <c r="E585" s="13" t="s">
        <v>847</v>
      </c>
      <c r="F585" s="35">
        <v>611</v>
      </c>
      <c r="G585" s="40">
        <v>614</v>
      </c>
      <c r="H585" s="40" t="s">
        <v>2339</v>
      </c>
      <c r="I585" s="35" t="s">
        <v>2648</v>
      </c>
      <c r="J585" s="187"/>
      <c r="K585" s="187"/>
      <c r="L585" s="187"/>
      <c r="M585" s="185">
        <v>-174433.14</v>
      </c>
      <c r="N585" s="174">
        <v>4619</v>
      </c>
      <c r="O585" s="174"/>
      <c r="P585" s="20" t="s">
        <v>69</v>
      </c>
      <c r="Q585" s="20" t="s">
        <v>70</v>
      </c>
      <c r="R585" s="20" t="s">
        <v>67</v>
      </c>
      <c r="S585" s="20">
        <v>24434</v>
      </c>
      <c r="T585" t="str">
        <f>VLOOKUP(S585,'Acct Unit'!D:E,2,FALSE)</f>
        <v>Moss Research Core-RE</v>
      </c>
      <c r="U585">
        <f>VLOOKUP(S585,'Acct Unit'!D:F,3,FALSE)</f>
        <v>10</v>
      </c>
      <c r="V585" s="20" t="s">
        <v>67</v>
      </c>
      <c r="W585" s="20" t="s">
        <v>14</v>
      </c>
      <c r="X585" s="20" t="s">
        <v>307</v>
      </c>
    </row>
    <row r="586" spans="1:24" ht="18.95" customHeight="1" x14ac:dyDescent="0.25">
      <c r="A586" s="11">
        <v>4623</v>
      </c>
      <c r="B586" s="38">
        <v>806009</v>
      </c>
      <c r="C586" s="19" t="s">
        <v>310</v>
      </c>
      <c r="D586" s="199">
        <v>2812</v>
      </c>
      <c r="E586" s="12" t="s">
        <v>673</v>
      </c>
      <c r="F586" s="35">
        <v>611</v>
      </c>
      <c r="G586" s="40">
        <v>614</v>
      </c>
      <c r="H586" s="40" t="s">
        <v>2339</v>
      </c>
      <c r="I586" s="35" t="s">
        <v>2648</v>
      </c>
      <c r="J586" s="187"/>
      <c r="K586" s="187"/>
      <c r="L586" s="187"/>
      <c r="M586" s="185">
        <v>-33268.32</v>
      </c>
      <c r="N586" s="174">
        <v>4623</v>
      </c>
      <c r="O586" s="174"/>
      <c r="P586" s="20" t="s">
        <v>312</v>
      </c>
      <c r="Q586" s="20" t="s">
        <v>70</v>
      </c>
      <c r="R586" s="20" t="s">
        <v>67</v>
      </c>
      <c r="S586" s="20">
        <v>10155</v>
      </c>
      <c r="T586" t="str">
        <f>VLOOKUP(S586,'Acct Unit'!D:E,2,FALSE)</f>
        <v>Administration -MR</v>
      </c>
      <c r="U586">
        <f>VLOOKUP(S586,'Acct Unit'!D:F,3,FALSE)</f>
        <v>10</v>
      </c>
      <c r="V586" s="20" t="s">
        <v>67</v>
      </c>
      <c r="W586" s="20" t="s">
        <v>14</v>
      </c>
      <c r="X586" s="20" t="s">
        <v>318</v>
      </c>
    </row>
    <row r="587" spans="1:24" ht="18.95" customHeight="1" x14ac:dyDescent="0.25">
      <c r="A587" s="27">
        <v>4633</v>
      </c>
      <c r="B587" s="38">
        <v>806010</v>
      </c>
      <c r="C587" s="19" t="s">
        <v>317</v>
      </c>
      <c r="D587" s="199">
        <v>2812</v>
      </c>
      <c r="E587" s="13" t="s">
        <v>848</v>
      </c>
      <c r="F587" s="35">
        <v>611</v>
      </c>
      <c r="G587" s="40">
        <v>614</v>
      </c>
      <c r="H587" s="40" t="s">
        <v>2339</v>
      </c>
      <c r="I587" s="35" t="s">
        <v>2648</v>
      </c>
      <c r="J587" s="187"/>
      <c r="K587" s="187"/>
      <c r="L587" s="187"/>
      <c r="M587" s="185">
        <v>-230153.93</v>
      </c>
      <c r="N587" s="174">
        <v>4633</v>
      </c>
      <c r="O587" s="174"/>
      <c r="P587" s="20" t="s">
        <v>69</v>
      </c>
      <c r="Q587" s="20" t="s">
        <v>70</v>
      </c>
      <c r="R587" s="20" t="s">
        <v>67</v>
      </c>
      <c r="S587" s="20">
        <v>10155</v>
      </c>
      <c r="T587" t="str">
        <f>VLOOKUP(S587,'Acct Unit'!D:E,2,FALSE)</f>
        <v>Administration -MR</v>
      </c>
      <c r="U587">
        <f>VLOOKUP(S587,'Acct Unit'!D:F,3,FALSE)</f>
        <v>10</v>
      </c>
      <c r="V587" s="20" t="s">
        <v>67</v>
      </c>
      <c r="W587" s="20" t="s">
        <v>14</v>
      </c>
      <c r="X587" s="20" t="s">
        <v>321</v>
      </c>
    </row>
    <row r="588" spans="1:24" ht="18.95" customHeight="1" x14ac:dyDescent="0.25">
      <c r="A588" s="27">
        <v>4635</v>
      </c>
      <c r="B588" s="38">
        <v>806011</v>
      </c>
      <c r="C588" s="19" t="s">
        <v>319</v>
      </c>
      <c r="D588" s="199">
        <v>2812</v>
      </c>
      <c r="E588" s="13" t="s">
        <v>674</v>
      </c>
      <c r="F588" s="35">
        <v>611</v>
      </c>
      <c r="G588" s="40">
        <v>614</v>
      </c>
      <c r="H588" s="40" t="s">
        <v>2339</v>
      </c>
      <c r="I588" s="35" t="s">
        <v>2648</v>
      </c>
      <c r="J588" s="187"/>
      <c r="K588" s="187"/>
      <c r="L588" s="187"/>
      <c r="M588" s="185">
        <v>-11088.12</v>
      </c>
      <c r="N588" s="174">
        <v>4635</v>
      </c>
      <c r="O588" s="174"/>
      <c r="P588" s="20" t="s">
        <v>320</v>
      </c>
      <c r="Q588" s="20" t="s">
        <v>70</v>
      </c>
      <c r="R588" s="20" t="s">
        <v>67</v>
      </c>
      <c r="S588" s="20">
        <v>10155</v>
      </c>
      <c r="T588" t="str">
        <f>VLOOKUP(S588,'Acct Unit'!D:E,2,FALSE)</f>
        <v>Administration -MR</v>
      </c>
      <c r="U588">
        <f>VLOOKUP(S588,'Acct Unit'!D:F,3,FALSE)</f>
        <v>10</v>
      </c>
      <c r="V588" s="20" t="s">
        <v>67</v>
      </c>
      <c r="W588" s="20" t="s">
        <v>14</v>
      </c>
      <c r="X588" s="20" t="s">
        <v>323</v>
      </c>
    </row>
    <row r="589" spans="1:24" ht="18.95" customHeight="1" x14ac:dyDescent="0.25">
      <c r="A589" s="27">
        <v>4639</v>
      </c>
      <c r="B589" s="38">
        <v>806012</v>
      </c>
      <c r="C589" s="19" t="s">
        <v>322</v>
      </c>
      <c r="D589" s="199">
        <v>2812</v>
      </c>
      <c r="E589" s="13" t="s">
        <v>849</v>
      </c>
      <c r="F589" s="35">
        <v>611</v>
      </c>
      <c r="G589" s="40">
        <v>614</v>
      </c>
      <c r="H589" s="40" t="s">
        <v>2339</v>
      </c>
      <c r="I589" s="35" t="s">
        <v>2648</v>
      </c>
      <c r="J589" s="187"/>
      <c r="K589" s="187"/>
      <c r="L589" s="187"/>
      <c r="M589" s="185">
        <v>-53924.22</v>
      </c>
      <c r="N589" s="174">
        <v>4639</v>
      </c>
      <c r="O589" s="174"/>
      <c r="P589" s="20" t="s">
        <v>69</v>
      </c>
      <c r="Q589" s="20" t="s">
        <v>70</v>
      </c>
      <c r="R589" s="20" t="s">
        <v>67</v>
      </c>
      <c r="S589" s="20">
        <v>10155</v>
      </c>
      <c r="T589" t="str">
        <f>VLOOKUP(S589,'Acct Unit'!D:E,2,FALSE)</f>
        <v>Administration -MR</v>
      </c>
      <c r="U589">
        <f>VLOOKUP(S589,'Acct Unit'!D:F,3,FALSE)</f>
        <v>10</v>
      </c>
      <c r="V589" s="20" t="s">
        <v>67</v>
      </c>
      <c r="W589" s="20" t="s">
        <v>14</v>
      </c>
      <c r="X589" s="20" t="s">
        <v>325</v>
      </c>
    </row>
    <row r="590" spans="1:24" ht="18.95" customHeight="1" x14ac:dyDescent="0.25">
      <c r="A590" s="27">
        <v>4644</v>
      </c>
      <c r="B590" s="38">
        <v>806013</v>
      </c>
      <c r="C590" s="19" t="s">
        <v>324</v>
      </c>
      <c r="D590" s="199">
        <v>2812</v>
      </c>
      <c r="E590" s="13" t="s">
        <v>850</v>
      </c>
      <c r="F590" s="35">
        <v>611</v>
      </c>
      <c r="G590" s="40">
        <v>614</v>
      </c>
      <c r="H590" s="40" t="s">
        <v>2339</v>
      </c>
      <c r="I590" s="35" t="s">
        <v>2648</v>
      </c>
      <c r="J590" s="187"/>
      <c r="K590" s="187"/>
      <c r="L590" s="187"/>
      <c r="M590" s="185">
        <v>-2888.63</v>
      </c>
      <c r="N590" s="174">
        <v>4644</v>
      </c>
      <c r="O590" s="174"/>
      <c r="P590" s="20" t="s">
        <v>69</v>
      </c>
      <c r="Q590" s="20" t="s">
        <v>70</v>
      </c>
      <c r="R590" s="20" t="s">
        <v>67</v>
      </c>
      <c r="S590" s="20">
        <v>10155</v>
      </c>
      <c r="T590" t="str">
        <f>VLOOKUP(S590,'Acct Unit'!D:E,2,FALSE)</f>
        <v>Administration -MR</v>
      </c>
      <c r="U590">
        <f>VLOOKUP(S590,'Acct Unit'!D:F,3,FALSE)</f>
        <v>10</v>
      </c>
      <c r="V590" s="20" t="s">
        <v>67</v>
      </c>
      <c r="W590" s="20" t="s">
        <v>14</v>
      </c>
      <c r="X590" s="20" t="s">
        <v>327</v>
      </c>
    </row>
    <row r="591" spans="1:24" ht="18.95" customHeight="1" x14ac:dyDescent="0.25">
      <c r="A591" s="27">
        <v>4648</v>
      </c>
      <c r="B591" s="38">
        <v>806014</v>
      </c>
      <c r="C591" s="19" t="s">
        <v>326</v>
      </c>
      <c r="D591" s="199">
        <v>2812</v>
      </c>
      <c r="E591" s="13" t="s">
        <v>851</v>
      </c>
      <c r="F591" s="35">
        <v>611</v>
      </c>
      <c r="G591" s="40">
        <v>614</v>
      </c>
      <c r="H591" s="40" t="s">
        <v>2339</v>
      </c>
      <c r="I591" s="35" t="s">
        <v>2648</v>
      </c>
      <c r="J591" s="187"/>
      <c r="K591" s="187"/>
      <c r="L591" s="187"/>
      <c r="M591" s="185">
        <v>-9340.1299999999992</v>
      </c>
      <c r="N591" s="174">
        <v>4648</v>
      </c>
      <c r="O591" s="174"/>
      <c r="P591" s="20" t="s">
        <v>69</v>
      </c>
      <c r="Q591" s="20" t="s">
        <v>70</v>
      </c>
      <c r="R591" s="20" t="s">
        <v>67</v>
      </c>
      <c r="S591" s="20">
        <v>10155</v>
      </c>
      <c r="T591" t="str">
        <f>VLOOKUP(S591,'Acct Unit'!D:E,2,FALSE)</f>
        <v>Administration -MR</v>
      </c>
      <c r="U591">
        <f>VLOOKUP(S591,'Acct Unit'!D:F,3,FALSE)</f>
        <v>10</v>
      </c>
      <c r="V591" s="20" t="s">
        <v>67</v>
      </c>
      <c r="W591" s="20" t="s">
        <v>14</v>
      </c>
      <c r="X591" s="20" t="s">
        <v>329</v>
      </c>
    </row>
    <row r="592" spans="1:24" ht="18.95" customHeight="1" x14ac:dyDescent="0.25">
      <c r="A592" s="27">
        <v>4649</v>
      </c>
      <c r="B592" s="38">
        <v>806015</v>
      </c>
      <c r="C592" s="19" t="s">
        <v>328</v>
      </c>
      <c r="D592" s="199">
        <v>2812</v>
      </c>
      <c r="E592" s="13" t="s">
        <v>852</v>
      </c>
      <c r="F592" s="35">
        <v>611</v>
      </c>
      <c r="G592" s="40">
        <v>614</v>
      </c>
      <c r="H592" s="40" t="s">
        <v>2339</v>
      </c>
      <c r="I592" s="35" t="s">
        <v>2648</v>
      </c>
      <c r="J592" s="187"/>
      <c r="K592" s="187"/>
      <c r="L592" s="187"/>
      <c r="M592" s="185">
        <v>-34418.379999999997</v>
      </c>
      <c r="N592" s="174">
        <v>4649</v>
      </c>
      <c r="O592" s="174"/>
      <c r="P592" s="20" t="s">
        <v>69</v>
      </c>
      <c r="Q592" s="20" t="s">
        <v>70</v>
      </c>
      <c r="R592" s="20" t="s">
        <v>67</v>
      </c>
      <c r="S592" s="20">
        <v>10155</v>
      </c>
      <c r="T592" t="str">
        <f>VLOOKUP(S592,'Acct Unit'!D:E,2,FALSE)</f>
        <v>Administration -MR</v>
      </c>
      <c r="U592">
        <f>VLOOKUP(S592,'Acct Unit'!D:F,3,FALSE)</f>
        <v>10</v>
      </c>
      <c r="V592" s="20" t="s">
        <v>67</v>
      </c>
      <c r="W592" s="20" t="s">
        <v>9</v>
      </c>
      <c r="X592" s="20" t="s">
        <v>331</v>
      </c>
    </row>
    <row r="593" spans="1:24" ht="18.95" customHeight="1" x14ac:dyDescent="0.25">
      <c r="A593" s="27">
        <v>4651</v>
      </c>
      <c r="B593" s="38">
        <v>806016</v>
      </c>
      <c r="C593" s="19" t="s">
        <v>330</v>
      </c>
      <c r="D593" s="199">
        <v>2812</v>
      </c>
      <c r="E593" s="13" t="s">
        <v>675</v>
      </c>
      <c r="F593" s="35">
        <v>611</v>
      </c>
      <c r="G593" s="35">
        <v>614</v>
      </c>
      <c r="H593" s="35" t="s">
        <v>2339</v>
      </c>
      <c r="I593" s="35" t="s">
        <v>2648</v>
      </c>
      <c r="J593" s="187"/>
      <c r="K593" s="187"/>
      <c r="L593" s="187"/>
      <c r="M593" s="185">
        <v>-357979.14</v>
      </c>
      <c r="N593" s="174">
        <v>4651</v>
      </c>
      <c r="O593" s="174"/>
      <c r="P593" s="20" t="s">
        <v>69</v>
      </c>
      <c r="Q593" s="20" t="s">
        <v>70</v>
      </c>
      <c r="R593" s="20" t="s">
        <v>67</v>
      </c>
      <c r="S593" s="20">
        <v>10155</v>
      </c>
      <c r="T593" t="str">
        <f>VLOOKUP(S593,'Acct Unit'!D:E,2,FALSE)</f>
        <v>Administration -MR</v>
      </c>
      <c r="U593">
        <f>VLOOKUP(S593,'Acct Unit'!D:F,3,FALSE)</f>
        <v>10</v>
      </c>
      <c r="V593" s="20" t="s">
        <v>67</v>
      </c>
      <c r="W593" s="20" t="s">
        <v>14</v>
      </c>
      <c r="X593" s="20" t="s">
        <v>333</v>
      </c>
    </row>
    <row r="594" spans="1:24" ht="18.95" customHeight="1" x14ac:dyDescent="0.25">
      <c r="A594" s="26">
        <v>4652</v>
      </c>
      <c r="B594" s="38">
        <v>806017</v>
      </c>
      <c r="C594" s="19" t="s">
        <v>332</v>
      </c>
      <c r="D594" s="199">
        <v>2812</v>
      </c>
      <c r="E594" s="13" t="s">
        <v>853</v>
      </c>
      <c r="F594" s="35">
        <v>611</v>
      </c>
      <c r="G594" s="40">
        <v>614</v>
      </c>
      <c r="H594" s="40" t="s">
        <v>2339</v>
      </c>
      <c r="I594" s="35" t="s">
        <v>2648</v>
      </c>
      <c r="J594" s="187"/>
      <c r="K594" s="187"/>
      <c r="L594" s="187"/>
      <c r="M594" s="185">
        <v>-1384.31</v>
      </c>
      <c r="N594" s="174">
        <v>4652</v>
      </c>
      <c r="O594" s="174"/>
      <c r="P594" s="20" t="s">
        <v>69</v>
      </c>
      <c r="Q594" s="20" t="s">
        <v>70</v>
      </c>
      <c r="R594" s="20" t="s">
        <v>67</v>
      </c>
      <c r="S594" s="20">
        <v>10155</v>
      </c>
      <c r="T594" t="str">
        <f>VLOOKUP(S594,'Acct Unit'!D:E,2,FALSE)</f>
        <v>Administration -MR</v>
      </c>
      <c r="U594">
        <f>VLOOKUP(S594,'Acct Unit'!D:F,3,FALSE)</f>
        <v>10</v>
      </c>
      <c r="V594" s="20" t="s">
        <v>67</v>
      </c>
      <c r="W594" s="20" t="s">
        <v>14</v>
      </c>
      <c r="X594" s="20" t="s">
        <v>335</v>
      </c>
    </row>
    <row r="595" spans="1:24" ht="18.95" customHeight="1" x14ac:dyDescent="0.25">
      <c r="A595" s="26">
        <v>4653</v>
      </c>
      <c r="B595" s="38">
        <v>806018</v>
      </c>
      <c r="C595" s="19" t="s">
        <v>334</v>
      </c>
      <c r="D595" s="199">
        <v>2812</v>
      </c>
      <c r="E595" s="13" t="s">
        <v>676</v>
      </c>
      <c r="F595" s="35">
        <v>611</v>
      </c>
      <c r="G595" s="40">
        <v>614</v>
      </c>
      <c r="H595" s="40" t="s">
        <v>2339</v>
      </c>
      <c r="I595" s="35" t="s">
        <v>2648</v>
      </c>
      <c r="J595" s="187"/>
      <c r="K595" s="187"/>
      <c r="L595" s="187"/>
      <c r="M595" s="185">
        <v>-89151.28</v>
      </c>
      <c r="N595" s="174">
        <v>4653</v>
      </c>
      <c r="O595" s="174"/>
      <c r="P595" s="20" t="s">
        <v>69</v>
      </c>
      <c r="Q595" s="20" t="s">
        <v>70</v>
      </c>
      <c r="R595" s="20" t="s">
        <v>67</v>
      </c>
      <c r="S595" s="20">
        <v>10155</v>
      </c>
      <c r="T595" t="str">
        <f>VLOOKUP(S595,'Acct Unit'!D:E,2,FALSE)</f>
        <v>Administration -MR</v>
      </c>
      <c r="U595">
        <f>VLOOKUP(S595,'Acct Unit'!D:F,3,FALSE)</f>
        <v>10</v>
      </c>
      <c r="V595" s="20" t="s">
        <v>67</v>
      </c>
      <c r="W595" s="20" t="s">
        <v>9</v>
      </c>
      <c r="X595" s="20" t="s">
        <v>337</v>
      </c>
    </row>
    <row r="596" spans="1:24" ht="18.95" customHeight="1" x14ac:dyDescent="0.25">
      <c r="A596" s="26">
        <v>4663</v>
      </c>
      <c r="B596" s="38">
        <v>806026</v>
      </c>
      <c r="C596" s="19" t="s">
        <v>351</v>
      </c>
      <c r="D596" s="199">
        <v>2812</v>
      </c>
      <c r="E596" s="13" t="s">
        <v>681</v>
      </c>
      <c r="F596" s="35">
        <v>611</v>
      </c>
      <c r="G596" s="40">
        <v>614</v>
      </c>
      <c r="H596" s="40" t="s">
        <v>2339</v>
      </c>
      <c r="I596" s="35" t="s">
        <v>2648</v>
      </c>
      <c r="J596" s="187"/>
      <c r="K596" s="187"/>
      <c r="L596" s="187"/>
      <c r="M596" s="185">
        <v>-565596.99</v>
      </c>
      <c r="N596" s="174">
        <v>4663</v>
      </c>
      <c r="O596" s="174"/>
      <c r="P596" s="20" t="s">
        <v>69</v>
      </c>
      <c r="Q596" s="20" t="s">
        <v>70</v>
      </c>
      <c r="R596" s="20" t="s">
        <v>67</v>
      </c>
      <c r="S596" s="20">
        <v>10155</v>
      </c>
      <c r="T596" t="str">
        <f>VLOOKUP(S596,'Acct Unit'!D:E,2,FALSE)</f>
        <v>Administration -MR</v>
      </c>
      <c r="U596">
        <f>VLOOKUP(S596,'Acct Unit'!D:F,3,FALSE)</f>
        <v>10</v>
      </c>
      <c r="V596" s="20" t="s">
        <v>67</v>
      </c>
      <c r="W596" s="20" t="s">
        <v>14</v>
      </c>
      <c r="X596" s="20" t="s">
        <v>355</v>
      </c>
    </row>
    <row r="597" spans="1:24" ht="18.95" customHeight="1" x14ac:dyDescent="0.25">
      <c r="A597" s="26">
        <v>4664</v>
      </c>
      <c r="B597" s="38">
        <v>806027</v>
      </c>
      <c r="C597" s="19" t="s">
        <v>353</v>
      </c>
      <c r="D597" s="199">
        <v>2812</v>
      </c>
      <c r="E597" s="13" t="s">
        <v>354</v>
      </c>
      <c r="F597" s="35">
        <v>611</v>
      </c>
      <c r="G597" s="40">
        <v>614</v>
      </c>
      <c r="H597" s="40" t="s">
        <v>2339</v>
      </c>
      <c r="I597" s="35" t="s">
        <v>2648</v>
      </c>
      <c r="J597" s="187"/>
      <c r="K597" s="187"/>
      <c r="L597" s="187"/>
      <c r="M597" s="185">
        <v>-46285.63</v>
      </c>
      <c r="N597" s="174">
        <v>4664</v>
      </c>
      <c r="O597" s="174"/>
      <c r="P597" s="20" t="s">
        <v>69</v>
      </c>
      <c r="Q597" s="20" t="s">
        <v>70</v>
      </c>
      <c r="R597" s="20" t="s">
        <v>8</v>
      </c>
      <c r="S597" s="20">
        <v>10102</v>
      </c>
      <c r="T597" t="str">
        <f>VLOOKUP(S597,'Acct Unit'!D:E,2,FALSE)</f>
        <v>Admin-Ortho -TB</v>
      </c>
      <c r="U597">
        <f>VLOOKUP(S597,'Acct Unit'!D:F,3,FALSE)</f>
        <v>10</v>
      </c>
      <c r="V597" s="20" t="s">
        <v>8</v>
      </c>
      <c r="W597" s="20" t="s">
        <v>14</v>
      </c>
      <c r="X597" s="20" t="s">
        <v>357</v>
      </c>
    </row>
    <row r="598" spans="1:24" ht="18.95" customHeight="1" x14ac:dyDescent="0.25">
      <c r="A598" s="26">
        <v>4668</v>
      </c>
      <c r="B598" s="38">
        <v>806030</v>
      </c>
      <c r="C598" s="19" t="s">
        <v>359</v>
      </c>
      <c r="D598" s="199">
        <v>2812</v>
      </c>
      <c r="E598" s="12" t="s">
        <v>856</v>
      </c>
      <c r="F598" s="35">
        <v>611</v>
      </c>
      <c r="G598" s="40">
        <v>614</v>
      </c>
      <c r="H598" s="40" t="s">
        <v>2339</v>
      </c>
      <c r="I598" s="35" t="s">
        <v>2648</v>
      </c>
      <c r="J598" s="187"/>
      <c r="K598" s="187"/>
      <c r="L598" s="187"/>
      <c r="M598" s="185">
        <v>-64127.199999999997</v>
      </c>
      <c r="N598" s="174">
        <v>4668</v>
      </c>
      <c r="O598" s="174"/>
      <c r="P598" s="20" t="s">
        <v>69</v>
      </c>
      <c r="Q598" s="20" t="s">
        <v>70</v>
      </c>
      <c r="R598" s="20" t="s">
        <v>67</v>
      </c>
      <c r="S598" s="20">
        <v>10155</v>
      </c>
      <c r="T598" t="str">
        <f>VLOOKUP(S598,'Acct Unit'!D:E,2,FALSE)</f>
        <v>Administration -MR</v>
      </c>
      <c r="U598">
        <f>VLOOKUP(S598,'Acct Unit'!D:F,3,FALSE)</f>
        <v>10</v>
      </c>
      <c r="V598" s="20" t="s">
        <v>67</v>
      </c>
      <c r="W598" s="20" t="s">
        <v>14</v>
      </c>
      <c r="X598" s="20" t="s">
        <v>362</v>
      </c>
    </row>
    <row r="599" spans="1:24" ht="18.95" customHeight="1" x14ac:dyDescent="0.25">
      <c r="A599" s="26">
        <v>4669</v>
      </c>
      <c r="B599" s="38">
        <v>806031</v>
      </c>
      <c r="C599" s="19" t="s">
        <v>361</v>
      </c>
      <c r="D599" s="199">
        <v>2812</v>
      </c>
      <c r="E599" s="12" t="s">
        <v>857</v>
      </c>
      <c r="F599" s="35">
        <v>611</v>
      </c>
      <c r="G599" s="40">
        <v>614</v>
      </c>
      <c r="H599" s="40" t="s">
        <v>2339</v>
      </c>
      <c r="I599" s="35" t="s">
        <v>2648</v>
      </c>
      <c r="J599" s="187"/>
      <c r="K599" s="187"/>
      <c r="L599" s="187"/>
      <c r="M599" s="185">
        <v>-88371.72</v>
      </c>
      <c r="N599" s="174">
        <v>4669</v>
      </c>
      <c r="O599" s="174"/>
      <c r="P599" s="20" t="s">
        <v>69</v>
      </c>
      <c r="Q599" s="20" t="s">
        <v>70</v>
      </c>
      <c r="R599" s="20" t="s">
        <v>67</v>
      </c>
      <c r="S599" s="20">
        <v>10155</v>
      </c>
      <c r="T599" t="str">
        <f>VLOOKUP(S599,'Acct Unit'!D:E,2,FALSE)</f>
        <v>Administration -MR</v>
      </c>
      <c r="U599">
        <f>VLOOKUP(S599,'Acct Unit'!D:F,3,FALSE)</f>
        <v>10</v>
      </c>
      <c r="V599" s="20" t="s">
        <v>67</v>
      </c>
      <c r="W599" s="20" t="s">
        <v>14</v>
      </c>
      <c r="X599" s="20" t="s">
        <v>366</v>
      </c>
    </row>
    <row r="600" spans="1:24" ht="18.95" customHeight="1" x14ac:dyDescent="0.25">
      <c r="A600" s="26">
        <v>4670</v>
      </c>
      <c r="B600" s="38">
        <v>806032</v>
      </c>
      <c r="C600" s="19" t="s">
        <v>365</v>
      </c>
      <c r="D600" s="199">
        <v>2812</v>
      </c>
      <c r="E600" s="12" t="s">
        <v>858</v>
      </c>
      <c r="F600" s="35">
        <v>611</v>
      </c>
      <c r="G600" s="40">
        <v>614</v>
      </c>
      <c r="H600" s="40" t="s">
        <v>2339</v>
      </c>
      <c r="I600" s="35" t="s">
        <v>2648</v>
      </c>
      <c r="J600" s="187"/>
      <c r="K600" s="187"/>
      <c r="L600" s="187"/>
      <c r="M600" s="185">
        <v>-11816.24</v>
      </c>
      <c r="N600" s="174">
        <v>4670</v>
      </c>
      <c r="O600" s="174"/>
      <c r="P600" s="20" t="s">
        <v>69</v>
      </c>
      <c r="Q600" s="20" t="s">
        <v>70</v>
      </c>
      <c r="R600" s="20" t="s">
        <v>67</v>
      </c>
      <c r="S600" s="20">
        <v>10155</v>
      </c>
      <c r="T600" t="str">
        <f>VLOOKUP(S600,'Acct Unit'!D:E,2,FALSE)</f>
        <v>Administration -MR</v>
      </c>
      <c r="U600">
        <f>VLOOKUP(S600,'Acct Unit'!D:F,3,FALSE)</f>
        <v>10</v>
      </c>
      <c r="V600" s="20" t="s">
        <v>67</v>
      </c>
      <c r="W600" s="20" t="s">
        <v>14</v>
      </c>
      <c r="X600" s="20" t="s">
        <v>352</v>
      </c>
    </row>
    <row r="601" spans="1:24" ht="18.95" customHeight="1" x14ac:dyDescent="0.25">
      <c r="A601" s="26">
        <v>4671</v>
      </c>
      <c r="B601" s="38">
        <v>806033</v>
      </c>
      <c r="C601" s="19" t="s">
        <v>367</v>
      </c>
      <c r="D601" s="199">
        <v>2812</v>
      </c>
      <c r="E601" s="12" t="s">
        <v>859</v>
      </c>
      <c r="F601" s="35">
        <v>611</v>
      </c>
      <c r="G601" s="40">
        <v>614</v>
      </c>
      <c r="H601" s="40" t="s">
        <v>2339</v>
      </c>
      <c r="I601" s="35" t="s">
        <v>2648</v>
      </c>
      <c r="J601" s="187"/>
      <c r="K601" s="187"/>
      <c r="L601" s="187"/>
      <c r="M601" s="185">
        <v>-171467.94</v>
      </c>
      <c r="N601" s="174">
        <v>4671</v>
      </c>
      <c r="O601" s="174"/>
      <c r="P601" s="20" t="s">
        <v>69</v>
      </c>
      <c r="Q601" s="20" t="s">
        <v>70</v>
      </c>
      <c r="R601" s="20" t="s">
        <v>67</v>
      </c>
      <c r="S601" s="20">
        <v>10155</v>
      </c>
      <c r="T601" t="str">
        <f>VLOOKUP(S601,'Acct Unit'!D:E,2,FALSE)</f>
        <v>Administration -MR</v>
      </c>
      <c r="U601">
        <f>VLOOKUP(S601,'Acct Unit'!D:F,3,FALSE)</f>
        <v>10</v>
      </c>
      <c r="V601" s="20" t="s">
        <v>67</v>
      </c>
      <c r="W601" s="20" t="s">
        <v>14</v>
      </c>
      <c r="X601" s="20" t="s">
        <v>369</v>
      </c>
    </row>
    <row r="602" spans="1:24" ht="18.95" customHeight="1" x14ac:dyDescent="0.25">
      <c r="A602" s="26">
        <v>4672</v>
      </c>
      <c r="B602" s="38">
        <v>806034</v>
      </c>
      <c r="C602" s="19" t="s">
        <v>368</v>
      </c>
      <c r="D602" s="199">
        <v>2812</v>
      </c>
      <c r="E602" s="12" t="s">
        <v>860</v>
      </c>
      <c r="F602" s="35">
        <v>611</v>
      </c>
      <c r="G602" s="40">
        <v>614</v>
      </c>
      <c r="H602" s="40" t="s">
        <v>2339</v>
      </c>
      <c r="I602" s="35" t="s">
        <v>2648</v>
      </c>
      <c r="J602" s="187"/>
      <c r="K602" s="187"/>
      <c r="L602" s="187"/>
      <c r="M602" s="185">
        <v>-92176.76</v>
      </c>
      <c r="N602" s="174">
        <v>4672</v>
      </c>
      <c r="O602" s="174"/>
      <c r="P602" s="20" t="s">
        <v>69</v>
      </c>
      <c r="Q602" s="20" t="s">
        <v>70</v>
      </c>
      <c r="R602" s="20" t="s">
        <v>67</v>
      </c>
      <c r="S602" s="20">
        <v>10155</v>
      </c>
      <c r="T602" t="str">
        <f>VLOOKUP(S602,'Acct Unit'!D:E,2,FALSE)</f>
        <v>Administration -MR</v>
      </c>
      <c r="U602">
        <f>VLOOKUP(S602,'Acct Unit'!D:F,3,FALSE)</f>
        <v>10</v>
      </c>
      <c r="V602" s="20" t="s">
        <v>67</v>
      </c>
      <c r="W602" s="20" t="s">
        <v>14</v>
      </c>
      <c r="X602" s="20" t="s">
        <v>371</v>
      </c>
    </row>
    <row r="603" spans="1:24" ht="18.95" customHeight="1" x14ac:dyDescent="0.25">
      <c r="A603" s="26">
        <v>4673</v>
      </c>
      <c r="B603" s="38">
        <v>806035</v>
      </c>
      <c r="C603" s="19" t="s">
        <v>370</v>
      </c>
      <c r="D603" s="199">
        <v>2812</v>
      </c>
      <c r="E603" s="12" t="s">
        <v>861</v>
      </c>
      <c r="F603" s="35">
        <v>611</v>
      </c>
      <c r="G603" s="40">
        <v>614</v>
      </c>
      <c r="H603" s="40" t="s">
        <v>2339</v>
      </c>
      <c r="I603" s="35" t="s">
        <v>2648</v>
      </c>
      <c r="J603" s="187"/>
      <c r="K603" s="187"/>
      <c r="L603" s="187"/>
      <c r="M603" s="185">
        <v>-28189.23</v>
      </c>
      <c r="N603" s="174">
        <v>4673</v>
      </c>
      <c r="O603" s="174"/>
      <c r="P603" s="20" t="s">
        <v>69</v>
      </c>
      <c r="Q603" s="20" t="s">
        <v>70</v>
      </c>
      <c r="R603" s="20" t="s">
        <v>67</v>
      </c>
      <c r="S603" s="20">
        <v>10155</v>
      </c>
      <c r="T603" t="str">
        <f>VLOOKUP(S603,'Acct Unit'!D:E,2,FALSE)</f>
        <v>Administration -MR</v>
      </c>
      <c r="U603">
        <f>VLOOKUP(S603,'Acct Unit'!D:F,3,FALSE)</f>
        <v>10</v>
      </c>
      <c r="V603" s="20" t="s">
        <v>67</v>
      </c>
      <c r="W603" s="20" t="s">
        <v>14</v>
      </c>
      <c r="X603" s="20" t="s">
        <v>373</v>
      </c>
    </row>
    <row r="604" spans="1:24" ht="18.95" customHeight="1" x14ac:dyDescent="0.25">
      <c r="A604" s="26">
        <v>4675</v>
      </c>
      <c r="B604" s="38">
        <v>806036</v>
      </c>
      <c r="C604" s="19" t="s">
        <v>372</v>
      </c>
      <c r="D604" s="199">
        <v>2812</v>
      </c>
      <c r="E604" s="12" t="s">
        <v>862</v>
      </c>
      <c r="F604" s="35">
        <v>611</v>
      </c>
      <c r="G604" s="40">
        <v>614</v>
      </c>
      <c r="H604" s="40" t="s">
        <v>2339</v>
      </c>
      <c r="I604" s="35" t="s">
        <v>2648</v>
      </c>
      <c r="J604" s="187"/>
      <c r="K604" s="187"/>
      <c r="L604" s="187"/>
      <c r="M604" s="185">
        <v>-4740.8</v>
      </c>
      <c r="N604" s="174">
        <v>4675</v>
      </c>
      <c r="O604" s="174"/>
      <c r="P604" s="20" t="s">
        <v>320</v>
      </c>
      <c r="Q604" s="20" t="s">
        <v>70</v>
      </c>
      <c r="R604" s="20" t="s">
        <v>67</v>
      </c>
      <c r="S604" s="20">
        <v>10155</v>
      </c>
      <c r="T604" t="str">
        <f>VLOOKUP(S604,'Acct Unit'!D:E,2,FALSE)</f>
        <v>Administration -MR</v>
      </c>
      <c r="U604">
        <f>VLOOKUP(S604,'Acct Unit'!D:F,3,FALSE)</f>
        <v>10</v>
      </c>
      <c r="V604" s="20" t="s">
        <v>67</v>
      </c>
      <c r="W604" s="20" t="s">
        <v>14</v>
      </c>
      <c r="X604" s="20" t="s">
        <v>375</v>
      </c>
    </row>
    <row r="605" spans="1:24" ht="18.95" customHeight="1" x14ac:dyDescent="0.25">
      <c r="A605" s="26">
        <v>4676</v>
      </c>
      <c r="B605" s="38">
        <v>806037</v>
      </c>
      <c r="C605" s="19" t="s">
        <v>374</v>
      </c>
      <c r="D605" s="199">
        <v>2812</v>
      </c>
      <c r="E605" s="12" t="s">
        <v>863</v>
      </c>
      <c r="F605" s="35">
        <v>611</v>
      </c>
      <c r="G605" s="40">
        <v>614</v>
      </c>
      <c r="H605" s="40" t="s">
        <v>2339</v>
      </c>
      <c r="I605" s="35" t="s">
        <v>2648</v>
      </c>
      <c r="J605" s="187"/>
      <c r="K605" s="187"/>
      <c r="L605" s="187"/>
      <c r="M605" s="185">
        <v>-11282.5</v>
      </c>
      <c r="N605" s="174">
        <v>4676</v>
      </c>
      <c r="O605" s="174"/>
      <c r="P605" s="20" t="s">
        <v>69</v>
      </c>
      <c r="Q605" s="20" t="s">
        <v>70</v>
      </c>
      <c r="R605" s="20" t="s">
        <v>67</v>
      </c>
      <c r="S605" s="20">
        <v>10155</v>
      </c>
      <c r="T605" t="str">
        <f>VLOOKUP(S605,'Acct Unit'!D:E,2,FALSE)</f>
        <v>Administration -MR</v>
      </c>
      <c r="U605">
        <f>VLOOKUP(S605,'Acct Unit'!D:F,3,FALSE)</f>
        <v>10</v>
      </c>
      <c r="V605" s="20" t="s">
        <v>67</v>
      </c>
      <c r="W605" s="20" t="s">
        <v>9</v>
      </c>
      <c r="X605" s="20" t="s">
        <v>377</v>
      </c>
    </row>
    <row r="606" spans="1:24" ht="18.95" customHeight="1" x14ac:dyDescent="0.25">
      <c r="A606" s="26">
        <v>4678</v>
      </c>
      <c r="B606" s="38">
        <v>806039</v>
      </c>
      <c r="C606" s="19" t="s">
        <v>379</v>
      </c>
      <c r="D606" s="199">
        <v>2812</v>
      </c>
      <c r="E606" s="12" t="s">
        <v>865</v>
      </c>
      <c r="F606" s="35">
        <v>611</v>
      </c>
      <c r="G606" s="40">
        <v>614</v>
      </c>
      <c r="H606" s="40" t="s">
        <v>2339</v>
      </c>
      <c r="I606" s="35" t="s">
        <v>2648</v>
      </c>
      <c r="J606" s="187"/>
      <c r="K606" s="187"/>
      <c r="L606" s="187"/>
      <c r="M606" s="185">
        <v>-35186.800000000003</v>
      </c>
      <c r="N606" s="174">
        <v>4678</v>
      </c>
      <c r="O606" s="174"/>
      <c r="P606" s="20" t="s">
        <v>69</v>
      </c>
      <c r="Q606" s="20" t="s">
        <v>70</v>
      </c>
      <c r="R606" s="20" t="s">
        <v>67</v>
      </c>
      <c r="S606" s="20">
        <v>10155</v>
      </c>
      <c r="T606" t="str">
        <f>VLOOKUP(S606,'Acct Unit'!D:E,2,FALSE)</f>
        <v>Administration -MR</v>
      </c>
      <c r="U606">
        <f>VLOOKUP(S606,'Acct Unit'!D:F,3,FALSE)</f>
        <v>10</v>
      </c>
      <c r="V606" s="20" t="s">
        <v>67</v>
      </c>
      <c r="W606" s="20" t="s">
        <v>14</v>
      </c>
      <c r="X606" s="20" t="s">
        <v>382</v>
      </c>
    </row>
    <row r="607" spans="1:24" ht="18.95" customHeight="1" x14ac:dyDescent="0.25">
      <c r="A607" s="26">
        <v>4679</v>
      </c>
      <c r="B607" s="38">
        <v>806040</v>
      </c>
      <c r="C607" s="19" t="s">
        <v>381</v>
      </c>
      <c r="D607" s="199">
        <v>2812</v>
      </c>
      <c r="E607" s="12" t="s">
        <v>866</v>
      </c>
      <c r="F607" s="40">
        <v>611</v>
      </c>
      <c r="G607" s="40">
        <v>614</v>
      </c>
      <c r="H607" s="40" t="s">
        <v>2339</v>
      </c>
      <c r="I607" s="35" t="s">
        <v>2648</v>
      </c>
      <c r="J607" s="187"/>
      <c r="K607" s="187"/>
      <c r="L607" s="187"/>
      <c r="M607" s="185">
        <v>-27550.29</v>
      </c>
      <c r="N607" s="174">
        <v>4679</v>
      </c>
      <c r="O607" s="174"/>
      <c r="P607" s="20" t="s">
        <v>320</v>
      </c>
      <c r="Q607" s="20" t="s">
        <v>70</v>
      </c>
      <c r="R607" s="20" t="s">
        <v>67</v>
      </c>
      <c r="S607" s="20">
        <v>24434</v>
      </c>
      <c r="T607" t="str">
        <f>VLOOKUP(S607,'Acct Unit'!D:E,2,FALSE)</f>
        <v>Moss Research Core-RE</v>
      </c>
      <c r="U607">
        <f>VLOOKUP(S607,'Acct Unit'!D:F,3,FALSE)</f>
        <v>10</v>
      </c>
      <c r="V607" s="20" t="s">
        <v>67</v>
      </c>
      <c r="W607" s="20" t="s">
        <v>9</v>
      </c>
      <c r="X607" s="20" t="s">
        <v>384</v>
      </c>
    </row>
    <row r="608" spans="1:24" ht="18.95" customHeight="1" x14ac:dyDescent="0.25">
      <c r="A608" s="26">
        <v>4683</v>
      </c>
      <c r="B608" s="38">
        <v>806042</v>
      </c>
      <c r="C608" s="19" t="s">
        <v>385</v>
      </c>
      <c r="D608" s="199">
        <v>2812</v>
      </c>
      <c r="E608" s="12" t="s">
        <v>386</v>
      </c>
      <c r="F608" s="40">
        <v>611</v>
      </c>
      <c r="G608" s="40">
        <v>614</v>
      </c>
      <c r="H608" s="40" t="s">
        <v>2339</v>
      </c>
      <c r="I608" s="35" t="s">
        <v>2648</v>
      </c>
      <c r="J608" s="187"/>
      <c r="K608" s="187"/>
      <c r="L608" s="187"/>
      <c r="M608" s="185">
        <v>-8806.57</v>
      </c>
      <c r="N608" s="174">
        <v>4683</v>
      </c>
      <c r="O608" s="174"/>
      <c r="P608" s="20" t="s">
        <v>67</v>
      </c>
      <c r="Q608" s="20" t="s">
        <v>70</v>
      </c>
      <c r="R608" s="20" t="s">
        <v>67</v>
      </c>
      <c r="S608" s="20">
        <v>10155</v>
      </c>
      <c r="T608" t="str">
        <f>VLOOKUP(S608,'Acct Unit'!D:E,2,FALSE)</f>
        <v>Administration -MR</v>
      </c>
      <c r="U608">
        <f>VLOOKUP(S608,'Acct Unit'!D:F,3,FALSE)</f>
        <v>10</v>
      </c>
      <c r="V608" s="20" t="s">
        <v>67</v>
      </c>
      <c r="W608" s="20" t="s">
        <v>9</v>
      </c>
      <c r="X608" s="20" t="s">
        <v>390</v>
      </c>
    </row>
    <row r="609" spans="1:24" ht="18.95" customHeight="1" x14ac:dyDescent="0.25">
      <c r="A609" s="26">
        <v>4685</v>
      </c>
      <c r="B609" s="38">
        <v>806044</v>
      </c>
      <c r="C609" s="19" t="s">
        <v>391</v>
      </c>
      <c r="D609" s="199">
        <v>2812</v>
      </c>
      <c r="E609" s="12" t="s">
        <v>868</v>
      </c>
      <c r="F609" s="40">
        <v>611</v>
      </c>
      <c r="G609" s="40">
        <v>614</v>
      </c>
      <c r="H609" s="40" t="s">
        <v>2339</v>
      </c>
      <c r="I609" s="35" t="s">
        <v>2648</v>
      </c>
      <c r="J609" s="187"/>
      <c r="K609" s="187"/>
      <c r="L609" s="187"/>
      <c r="M609" s="185">
        <v>-7485.58</v>
      </c>
      <c r="N609" s="174">
        <v>4685</v>
      </c>
      <c r="O609" s="174"/>
      <c r="P609" s="20" t="s">
        <v>67</v>
      </c>
      <c r="Q609" s="20" t="s">
        <v>70</v>
      </c>
      <c r="R609" s="20" t="s">
        <v>67</v>
      </c>
      <c r="S609" s="20">
        <v>10155</v>
      </c>
      <c r="T609" t="str">
        <f>VLOOKUP(S609,'Acct Unit'!D:E,2,FALSE)</f>
        <v>Administration -MR</v>
      </c>
      <c r="U609">
        <f>VLOOKUP(S609,'Acct Unit'!D:F,3,FALSE)</f>
        <v>10</v>
      </c>
      <c r="V609" s="20" t="s">
        <v>67</v>
      </c>
      <c r="W609" s="20" t="s">
        <v>14</v>
      </c>
      <c r="X609" s="20" t="s">
        <v>394</v>
      </c>
    </row>
    <row r="610" spans="1:24" ht="18.95" customHeight="1" x14ac:dyDescent="0.25">
      <c r="A610" s="26">
        <v>4686</v>
      </c>
      <c r="B610" s="38">
        <v>806045</v>
      </c>
      <c r="C610" s="19" t="s">
        <v>393</v>
      </c>
      <c r="D610" s="199">
        <v>2812</v>
      </c>
      <c r="E610" s="12" t="s">
        <v>869</v>
      </c>
      <c r="F610" s="40">
        <v>611</v>
      </c>
      <c r="G610" s="40">
        <v>614</v>
      </c>
      <c r="H610" s="40" t="s">
        <v>2339</v>
      </c>
      <c r="I610" s="35" t="s">
        <v>2648</v>
      </c>
      <c r="J610" s="187"/>
      <c r="K610" s="187"/>
      <c r="L610" s="187"/>
      <c r="M610" s="185">
        <v>-55787.66</v>
      </c>
      <c r="N610" s="174">
        <v>4686</v>
      </c>
      <c r="O610" s="174"/>
      <c r="P610" s="20" t="s">
        <v>320</v>
      </c>
      <c r="Q610" s="20" t="s">
        <v>70</v>
      </c>
      <c r="R610" s="20" t="s">
        <v>67</v>
      </c>
      <c r="S610" s="20">
        <v>10155</v>
      </c>
      <c r="T610" t="str">
        <f>VLOOKUP(S610,'Acct Unit'!D:E,2,FALSE)</f>
        <v>Administration -MR</v>
      </c>
      <c r="U610">
        <f>VLOOKUP(S610,'Acct Unit'!D:F,3,FALSE)</f>
        <v>10</v>
      </c>
      <c r="V610" s="20" t="s">
        <v>67</v>
      </c>
      <c r="W610" s="20" t="s">
        <v>14</v>
      </c>
      <c r="X610" s="20" t="s">
        <v>397</v>
      </c>
    </row>
    <row r="611" spans="1:24" ht="18.95" customHeight="1" x14ac:dyDescent="0.25">
      <c r="A611" s="26">
        <v>4687</v>
      </c>
      <c r="B611" s="38">
        <v>806046</v>
      </c>
      <c r="C611" s="19" t="s">
        <v>395</v>
      </c>
      <c r="D611" s="199">
        <v>2812</v>
      </c>
      <c r="E611" s="12" t="s">
        <v>396</v>
      </c>
      <c r="F611" s="40">
        <v>611</v>
      </c>
      <c r="G611" s="40">
        <v>614</v>
      </c>
      <c r="H611" s="40" t="s">
        <v>2339</v>
      </c>
      <c r="I611" s="35" t="s">
        <v>2648</v>
      </c>
      <c r="J611" s="187"/>
      <c r="K611" s="187"/>
      <c r="L611" s="187"/>
      <c r="M611" s="185">
        <v>-620288.82999999996</v>
      </c>
      <c r="N611" s="174">
        <v>4687</v>
      </c>
      <c r="O611" s="174"/>
      <c r="P611" s="20" t="s">
        <v>69</v>
      </c>
      <c r="Q611" s="20" t="s">
        <v>70</v>
      </c>
      <c r="R611" s="20" t="s">
        <v>67</v>
      </c>
      <c r="S611" s="20">
        <v>24434</v>
      </c>
      <c r="T611" t="str">
        <f>VLOOKUP(S611,'Acct Unit'!D:E,2,FALSE)</f>
        <v>Moss Research Core-RE</v>
      </c>
      <c r="U611">
        <f>VLOOKUP(S611,'Acct Unit'!D:F,3,FALSE)</f>
        <v>10</v>
      </c>
      <c r="V611" s="20" t="s">
        <v>67</v>
      </c>
      <c r="W611" s="20" t="s">
        <v>14</v>
      </c>
      <c r="X611" s="20" t="s">
        <v>399</v>
      </c>
    </row>
    <row r="612" spans="1:24" ht="18.95" customHeight="1" x14ac:dyDescent="0.25">
      <c r="A612" s="26">
        <v>4689</v>
      </c>
      <c r="B612" s="38">
        <v>806048</v>
      </c>
      <c r="C612" s="19" t="s">
        <v>400</v>
      </c>
      <c r="D612" s="199">
        <v>2812</v>
      </c>
      <c r="E612" s="12" t="s">
        <v>871</v>
      </c>
      <c r="F612" s="40">
        <v>611</v>
      </c>
      <c r="G612" s="40">
        <v>614</v>
      </c>
      <c r="H612" s="40" t="s">
        <v>2339</v>
      </c>
      <c r="I612" s="35" t="s">
        <v>2648</v>
      </c>
      <c r="J612" s="187"/>
      <c r="K612" s="187"/>
      <c r="L612" s="187"/>
      <c r="M612" s="185">
        <v>-89067.32</v>
      </c>
      <c r="N612" s="174">
        <v>4689</v>
      </c>
      <c r="O612" s="174"/>
      <c r="P612" s="20" t="s">
        <v>69</v>
      </c>
      <c r="Q612" s="20" t="s">
        <v>70</v>
      </c>
      <c r="R612" s="20" t="s">
        <v>67</v>
      </c>
      <c r="S612" s="20">
        <v>10155</v>
      </c>
      <c r="T612" t="str">
        <f>VLOOKUP(S612,'Acct Unit'!D:E,2,FALSE)</f>
        <v>Administration -MR</v>
      </c>
      <c r="U612">
        <f>VLOOKUP(S612,'Acct Unit'!D:F,3,FALSE)</f>
        <v>10</v>
      </c>
      <c r="V612" s="20" t="s">
        <v>67</v>
      </c>
      <c r="W612" s="20" t="s">
        <v>14</v>
      </c>
      <c r="X612" s="20" t="s">
        <v>404</v>
      </c>
    </row>
    <row r="613" spans="1:24" ht="18.95" customHeight="1" x14ac:dyDescent="0.25">
      <c r="A613" s="26">
        <v>4690</v>
      </c>
      <c r="B613" s="38">
        <v>806049</v>
      </c>
      <c r="C613" s="19" t="s">
        <v>402</v>
      </c>
      <c r="D613" s="199">
        <v>2812</v>
      </c>
      <c r="E613" s="13" t="s">
        <v>403</v>
      </c>
      <c r="F613" s="40">
        <v>611</v>
      </c>
      <c r="G613" s="40">
        <v>614</v>
      </c>
      <c r="H613" s="40" t="s">
        <v>2339</v>
      </c>
      <c r="I613" s="35" t="s">
        <v>2648</v>
      </c>
      <c r="J613" s="187"/>
      <c r="K613" s="187"/>
      <c r="L613" s="187"/>
      <c r="M613" s="185">
        <v>-9549.43</v>
      </c>
      <c r="N613" s="174">
        <v>4690</v>
      </c>
      <c r="O613" s="174"/>
      <c r="P613" s="20" t="s">
        <v>69</v>
      </c>
      <c r="Q613" s="20" t="s">
        <v>70</v>
      </c>
      <c r="R613" s="20" t="s">
        <v>67</v>
      </c>
      <c r="S613" s="20">
        <v>10155</v>
      </c>
      <c r="T613" t="str">
        <f>VLOOKUP(S613,'Acct Unit'!D:E,2,FALSE)</f>
        <v>Administration -MR</v>
      </c>
      <c r="U613">
        <f>VLOOKUP(S613,'Acct Unit'!D:F,3,FALSE)</f>
        <v>10</v>
      </c>
      <c r="V613" s="20" t="s">
        <v>67</v>
      </c>
      <c r="W613" s="20" t="s">
        <v>9</v>
      </c>
      <c r="X613" s="20" t="s">
        <v>406</v>
      </c>
    </row>
    <row r="614" spans="1:24" ht="18.95" customHeight="1" x14ac:dyDescent="0.25">
      <c r="A614" s="26">
        <v>4693</v>
      </c>
      <c r="B614" s="38">
        <v>806051</v>
      </c>
      <c r="C614" s="31">
        <v>19008</v>
      </c>
      <c r="D614" s="199">
        <v>2812</v>
      </c>
      <c r="E614" s="13" t="s">
        <v>873</v>
      </c>
      <c r="F614" s="40">
        <v>611</v>
      </c>
      <c r="G614" s="40">
        <v>614</v>
      </c>
      <c r="H614" s="40" t="s">
        <v>2339</v>
      </c>
      <c r="I614" s="35" t="s">
        <v>2648</v>
      </c>
      <c r="J614" s="187"/>
      <c r="K614" s="187"/>
      <c r="L614" s="187"/>
      <c r="M614" s="185">
        <v>-36593.019999999997</v>
      </c>
      <c r="N614" s="174">
        <v>4693</v>
      </c>
      <c r="O614" s="174"/>
      <c r="P614" s="20" t="s">
        <v>312</v>
      </c>
      <c r="Q614" s="20" t="s">
        <v>70</v>
      </c>
      <c r="R614" s="13" t="s">
        <v>882</v>
      </c>
      <c r="S614" s="13">
        <v>10155</v>
      </c>
      <c r="T614" t="str">
        <f>VLOOKUP(S614,'Acct Unit'!D:E,2,FALSE)</f>
        <v>Administration -MR</v>
      </c>
      <c r="U614">
        <f>VLOOKUP(S614,'Acct Unit'!D:F,3,FALSE)</f>
        <v>10</v>
      </c>
      <c r="V614" s="13" t="s">
        <v>882</v>
      </c>
      <c r="W614" s="13"/>
      <c r="X614" s="13"/>
    </row>
    <row r="615" spans="1:24" ht="18.95" customHeight="1" x14ac:dyDescent="0.25">
      <c r="A615" s="17">
        <v>4694</v>
      </c>
      <c r="B615" s="38">
        <v>806052</v>
      </c>
      <c r="C615" s="13"/>
      <c r="D615" s="199">
        <v>2812</v>
      </c>
      <c r="E615" s="13" t="s">
        <v>874</v>
      </c>
      <c r="F615" s="40">
        <v>611</v>
      </c>
      <c r="G615" s="40">
        <v>614</v>
      </c>
      <c r="H615" s="40" t="s">
        <v>2339</v>
      </c>
      <c r="I615" s="35" t="s">
        <v>2648</v>
      </c>
      <c r="J615" s="187"/>
      <c r="K615" s="187"/>
      <c r="L615" s="187"/>
      <c r="M615" s="185">
        <v>-99451.24</v>
      </c>
      <c r="N615" s="174">
        <v>4694</v>
      </c>
      <c r="O615" s="174"/>
      <c r="P615" s="13" t="s">
        <v>881</v>
      </c>
      <c r="Q615" s="13"/>
      <c r="R615" s="20" t="s">
        <v>67</v>
      </c>
      <c r="S615" s="20">
        <v>10155</v>
      </c>
      <c r="T615" t="str">
        <f>VLOOKUP(S615,'Acct Unit'!D:E,2,FALSE)</f>
        <v>Administration -MR</v>
      </c>
      <c r="U615">
        <f>VLOOKUP(S615,'Acct Unit'!D:F,3,FALSE)</f>
        <v>10</v>
      </c>
      <c r="V615" s="20" t="s">
        <v>67</v>
      </c>
      <c r="W615" s="13"/>
      <c r="X615" s="13"/>
    </row>
    <row r="616" spans="1:24" ht="18.95" customHeight="1" x14ac:dyDescent="0.25">
      <c r="A616" s="17">
        <v>4950</v>
      </c>
      <c r="B616" s="38">
        <v>806053</v>
      </c>
      <c r="C616" s="13"/>
      <c r="D616" s="199">
        <v>2812</v>
      </c>
      <c r="E616" s="13" t="s">
        <v>884</v>
      </c>
      <c r="F616" s="40">
        <v>611</v>
      </c>
      <c r="G616" s="40">
        <v>614</v>
      </c>
      <c r="H616" s="40" t="s">
        <v>2339</v>
      </c>
      <c r="I616" s="35" t="s">
        <v>2648</v>
      </c>
      <c r="J616" s="187"/>
      <c r="K616" s="187"/>
      <c r="L616" s="187"/>
      <c r="M616" s="185">
        <v>-13738.6</v>
      </c>
      <c r="N616" s="174">
        <v>4950</v>
      </c>
      <c r="O616" s="174"/>
      <c r="P616" s="20" t="s">
        <v>69</v>
      </c>
      <c r="Q616" s="20" t="s">
        <v>70</v>
      </c>
      <c r="R616" s="20" t="s">
        <v>67</v>
      </c>
      <c r="S616" s="20">
        <v>10155</v>
      </c>
      <c r="T616" t="str">
        <f>VLOOKUP(S616,'Acct Unit'!D:E,2,FALSE)</f>
        <v>Administration -MR</v>
      </c>
      <c r="U616">
        <f>VLOOKUP(S616,'Acct Unit'!D:F,3,FALSE)</f>
        <v>10</v>
      </c>
      <c r="V616" s="20" t="s">
        <v>67</v>
      </c>
      <c r="W616" s="13"/>
      <c r="X616" s="13"/>
    </row>
    <row r="617" spans="1:24" ht="18.95" customHeight="1" x14ac:dyDescent="0.25">
      <c r="A617" s="17">
        <v>4951</v>
      </c>
      <c r="B617" s="38">
        <v>806054</v>
      </c>
      <c r="C617" s="13"/>
      <c r="D617" s="199">
        <v>2812</v>
      </c>
      <c r="E617" s="13" t="s">
        <v>885</v>
      </c>
      <c r="F617" s="40">
        <v>611</v>
      </c>
      <c r="G617" s="40">
        <v>614</v>
      </c>
      <c r="H617" s="40" t="s">
        <v>2339</v>
      </c>
      <c r="I617" s="35" t="s">
        <v>2648</v>
      </c>
      <c r="J617" s="187"/>
      <c r="K617" s="187"/>
      <c r="L617" s="187"/>
      <c r="M617" s="185">
        <v>13.26</v>
      </c>
      <c r="N617" s="174">
        <v>4951</v>
      </c>
      <c r="O617" s="174"/>
      <c r="P617" s="20" t="s">
        <v>69</v>
      </c>
      <c r="Q617" s="20" t="s">
        <v>70</v>
      </c>
      <c r="R617" s="20" t="s">
        <v>67</v>
      </c>
      <c r="S617" s="20">
        <v>10155</v>
      </c>
      <c r="T617" t="str">
        <f>VLOOKUP(S617,'Acct Unit'!D:E,2,FALSE)</f>
        <v>Administration -MR</v>
      </c>
      <c r="U617">
        <f>VLOOKUP(S617,'Acct Unit'!D:F,3,FALSE)</f>
        <v>10</v>
      </c>
      <c r="V617" s="20" t="s">
        <v>67</v>
      </c>
      <c r="W617" s="13"/>
      <c r="X617" s="13"/>
    </row>
    <row r="618" spans="1:24" ht="18.95" customHeight="1" x14ac:dyDescent="0.25">
      <c r="A618" s="17">
        <v>4967</v>
      </c>
      <c r="B618" s="38">
        <v>806055</v>
      </c>
      <c r="C618" s="13"/>
      <c r="D618" s="199">
        <v>2812</v>
      </c>
      <c r="E618" s="13" t="s">
        <v>886</v>
      </c>
      <c r="F618" s="40">
        <v>611</v>
      </c>
      <c r="G618" s="40">
        <v>614</v>
      </c>
      <c r="H618" s="40" t="s">
        <v>2339</v>
      </c>
      <c r="I618" s="35" t="s">
        <v>2648</v>
      </c>
      <c r="J618" s="187"/>
      <c r="K618" s="187"/>
      <c r="L618" s="187"/>
      <c r="M618" s="185">
        <v>-12872.39</v>
      </c>
      <c r="N618" s="174">
        <v>4967</v>
      </c>
      <c r="O618" s="174"/>
      <c r="P618" s="20" t="s">
        <v>69</v>
      </c>
      <c r="Q618" s="20" t="s">
        <v>70</v>
      </c>
      <c r="R618" s="20" t="s">
        <v>67</v>
      </c>
      <c r="S618" s="20">
        <v>10155</v>
      </c>
      <c r="T618" t="str">
        <f>VLOOKUP(S618,'Acct Unit'!D:E,2,FALSE)</f>
        <v>Administration -MR</v>
      </c>
      <c r="U618">
        <f>VLOOKUP(S618,'Acct Unit'!D:F,3,FALSE)</f>
        <v>10</v>
      </c>
      <c r="V618" s="20" t="s">
        <v>67</v>
      </c>
      <c r="W618" s="13"/>
      <c r="X618" s="13"/>
    </row>
    <row r="619" spans="1:24" ht="18.95" customHeight="1" x14ac:dyDescent="0.25">
      <c r="A619" s="17">
        <v>4968</v>
      </c>
      <c r="B619" s="38">
        <v>806056</v>
      </c>
      <c r="C619" s="13"/>
      <c r="D619" s="199">
        <v>2812</v>
      </c>
      <c r="E619" s="13" t="s">
        <v>887</v>
      </c>
      <c r="F619" s="40">
        <v>611</v>
      </c>
      <c r="G619" s="40">
        <v>614</v>
      </c>
      <c r="H619" s="40" t="s">
        <v>2339</v>
      </c>
      <c r="I619" s="35" t="s">
        <v>2648</v>
      </c>
      <c r="J619" s="187"/>
      <c r="K619" s="187"/>
      <c r="L619" s="187"/>
      <c r="M619" s="185">
        <v>-18931.72</v>
      </c>
      <c r="N619" s="174">
        <v>4968</v>
      </c>
      <c r="O619" s="174"/>
      <c r="P619" s="20" t="s">
        <v>69</v>
      </c>
      <c r="Q619" s="20" t="s">
        <v>70</v>
      </c>
      <c r="R619" s="22" t="s">
        <v>8</v>
      </c>
      <c r="S619" s="20">
        <v>10452</v>
      </c>
      <c r="T619" t="str">
        <f>VLOOKUP(S619,'Acct Unit'!D:E,2,FALSE)</f>
        <v>Development Office -PA</v>
      </c>
      <c r="U619">
        <f>VLOOKUP(S619,'Acct Unit'!D:F,3,FALSE)</f>
        <v>80</v>
      </c>
      <c r="V619" s="22" t="s">
        <v>8</v>
      </c>
      <c r="W619" s="13"/>
      <c r="X619" s="13"/>
    </row>
    <row r="620" spans="1:24" ht="18.95" hidden="1" customHeight="1" x14ac:dyDescent="0.25">
      <c r="A620" s="17"/>
      <c r="C620" s="13"/>
      <c r="D620" s="199" t="s">
        <v>2653</v>
      </c>
      <c r="E620" s="13"/>
      <c r="F620" s="40">
        <v>611</v>
      </c>
      <c r="G620" s="40"/>
      <c r="H620" s="40" t="s">
        <v>2654</v>
      </c>
      <c r="I620" s="35"/>
      <c r="J620" s="187"/>
      <c r="K620" s="187"/>
      <c r="L620" s="220">
        <f>+M620</f>
        <v>-20080628.48999998</v>
      </c>
      <c r="M620" s="185">
        <f>SUBTOTAL(9,M327:M619)</f>
        <v>-20080628.48999998</v>
      </c>
      <c r="N620" s="174"/>
      <c r="O620" s="174"/>
      <c r="P620" s="20"/>
      <c r="Q620" s="20"/>
      <c r="R620" s="22"/>
      <c r="S620" s="20"/>
      <c r="T620"/>
      <c r="V620" s="22"/>
      <c r="W620" s="13"/>
      <c r="X620" s="13"/>
    </row>
    <row r="621" spans="1:24" ht="18.95" customHeight="1" x14ac:dyDescent="0.25">
      <c r="A621" s="17">
        <v>801</v>
      </c>
      <c r="B621" s="38">
        <v>806801</v>
      </c>
      <c r="C621" s="13"/>
      <c r="D621" s="199">
        <v>2812</v>
      </c>
      <c r="E621" s="12" t="s">
        <v>958</v>
      </c>
      <c r="F621" s="203">
        <v>621</v>
      </c>
      <c r="G621" s="203">
        <v>620</v>
      </c>
      <c r="H621" s="40" t="s">
        <v>2365</v>
      </c>
      <c r="I621" s="35" t="s">
        <v>2648</v>
      </c>
      <c r="J621" s="187"/>
      <c r="K621" s="187"/>
      <c r="L621" s="187"/>
      <c r="M621" s="185">
        <v>-4461142</v>
      </c>
      <c r="N621" s="174">
        <v>801</v>
      </c>
      <c r="O621" s="174"/>
      <c r="P621" s="13"/>
      <c r="Q621" s="13"/>
      <c r="R621" s="9" t="s">
        <v>1001</v>
      </c>
      <c r="S621" s="27">
        <v>24062</v>
      </c>
      <c r="T621" t="str">
        <f>VLOOKUP(S621,'Acct Unit'!D:E,2,FALSE)</f>
        <v>Women's Center -MG</v>
      </c>
      <c r="U621">
        <f>VLOOKUP(S621,'Acct Unit'!D:F,3,FALSE)</f>
        <v>20</v>
      </c>
      <c r="V621" s="9" t="s">
        <v>1001</v>
      </c>
      <c r="W621" s="13"/>
      <c r="X621" s="13"/>
    </row>
    <row r="622" spans="1:24" ht="18.95" customHeight="1" x14ac:dyDescent="0.25">
      <c r="A622" s="17">
        <v>802</v>
      </c>
      <c r="B622" s="38">
        <v>806802</v>
      </c>
      <c r="C622" s="13"/>
      <c r="D622" s="199">
        <v>2812</v>
      </c>
      <c r="E622" s="13" t="s">
        <v>959</v>
      </c>
      <c r="F622" s="203">
        <v>621</v>
      </c>
      <c r="G622" s="203">
        <v>620</v>
      </c>
      <c r="H622" s="40" t="s">
        <v>2384</v>
      </c>
      <c r="I622" s="35" t="s">
        <v>2648</v>
      </c>
      <c r="J622" s="187"/>
      <c r="K622" s="187"/>
      <c r="L622" s="187"/>
      <c r="M622" s="185">
        <v>-6129.92</v>
      </c>
      <c r="N622" s="174">
        <v>802</v>
      </c>
      <c r="O622" s="174"/>
      <c r="P622" s="13"/>
      <c r="Q622" s="13"/>
      <c r="R622" s="9" t="s">
        <v>1001</v>
      </c>
      <c r="S622" s="27">
        <v>51440</v>
      </c>
      <c r="T622" t="str">
        <f>VLOOKUP(S622,'Acct Unit'!D:E,2,FALSE)</f>
        <v>Homecare Admin -MG</v>
      </c>
      <c r="U622">
        <f>VLOOKUP(S622,'Acct Unit'!D:F,3,FALSE)</f>
        <v>20</v>
      </c>
      <c r="V622" s="9" t="s">
        <v>1001</v>
      </c>
      <c r="W622" s="13"/>
      <c r="X622" s="13"/>
    </row>
    <row r="623" spans="1:24" ht="18.95" customHeight="1" x14ac:dyDescent="0.25">
      <c r="A623" s="17">
        <v>803</v>
      </c>
      <c r="B623" s="38">
        <v>806803</v>
      </c>
      <c r="C623" s="13"/>
      <c r="D623" s="199">
        <v>2812</v>
      </c>
      <c r="E623" s="13" t="s">
        <v>960</v>
      </c>
      <c r="F623" s="203">
        <v>621</v>
      </c>
      <c r="G623" s="203">
        <v>620</v>
      </c>
      <c r="H623" s="40" t="s">
        <v>2391</v>
      </c>
      <c r="I623" s="35" t="s">
        <v>2648</v>
      </c>
      <c r="J623" s="187"/>
      <c r="K623" s="187"/>
      <c r="L623" s="187"/>
      <c r="M623" s="185">
        <v>-124680.09</v>
      </c>
      <c r="N623" s="174">
        <v>803</v>
      </c>
      <c r="O623" s="174"/>
      <c r="P623" s="13"/>
      <c r="Q623" s="13"/>
      <c r="R623" s="9" t="s">
        <v>1001</v>
      </c>
      <c r="S623" s="27">
        <v>16032</v>
      </c>
      <c r="T623" t="str">
        <f>VLOOKUP(S623,'Acct Unit'!D:E,2,FALSE)</f>
        <v>School of Anesthesia-MG</v>
      </c>
      <c r="U623">
        <f>VLOOKUP(S623,'Acct Unit'!D:F,3,FALSE)</f>
        <v>20</v>
      </c>
      <c r="V623" s="9" t="s">
        <v>1001</v>
      </c>
      <c r="W623" s="13"/>
      <c r="X623" s="13"/>
    </row>
    <row r="624" spans="1:24" ht="18.95" customHeight="1" x14ac:dyDescent="0.25">
      <c r="A624" s="17">
        <v>804</v>
      </c>
      <c r="B624" s="38">
        <v>806804</v>
      </c>
      <c r="C624" s="13"/>
      <c r="D624" s="199">
        <v>2812</v>
      </c>
      <c r="E624" s="12" t="s">
        <v>961</v>
      </c>
      <c r="F624" s="203">
        <v>621</v>
      </c>
      <c r="G624" s="203">
        <v>620</v>
      </c>
      <c r="H624" s="40" t="s">
        <v>2357</v>
      </c>
      <c r="I624" s="35" t="s">
        <v>2648</v>
      </c>
      <c r="J624" s="187"/>
      <c r="K624" s="187"/>
      <c r="L624" s="187"/>
      <c r="M624" s="185">
        <v>-103623.67</v>
      </c>
      <c r="N624" s="174">
        <v>804</v>
      </c>
      <c r="O624" s="174"/>
      <c r="P624" s="13"/>
      <c r="Q624" s="13"/>
      <c r="R624" s="9" t="s">
        <v>1001</v>
      </c>
      <c r="S624" s="27">
        <v>20275</v>
      </c>
      <c r="T624" t="str">
        <f>VLOOKUP(S624,'Acct Unit'!D:E,2,FALSE)</f>
        <v>Radiation Oncology - MG</v>
      </c>
      <c r="U624">
        <f>VLOOKUP(S624,'Acct Unit'!D:F,3,FALSE)</f>
        <v>20</v>
      </c>
      <c r="V624" s="9" t="s">
        <v>1001</v>
      </c>
      <c r="W624" s="13"/>
      <c r="X624" s="13"/>
    </row>
    <row r="625" spans="1:24" ht="18.95" customHeight="1" x14ac:dyDescent="0.25">
      <c r="A625" s="17">
        <v>805</v>
      </c>
      <c r="B625" s="38">
        <v>806805</v>
      </c>
      <c r="C625" s="13"/>
      <c r="D625" s="206">
        <v>2812</v>
      </c>
      <c r="E625" s="13" t="s">
        <v>962</v>
      </c>
      <c r="F625" s="203">
        <v>621</v>
      </c>
      <c r="G625" s="203">
        <v>620</v>
      </c>
      <c r="H625" s="40" t="s">
        <v>2362</v>
      </c>
      <c r="I625" s="35" t="s">
        <v>2648</v>
      </c>
      <c r="J625" s="187"/>
      <c r="K625" s="187"/>
      <c r="L625" s="187"/>
      <c r="M625" s="209">
        <v>-168697</v>
      </c>
      <c r="N625" s="210">
        <v>805</v>
      </c>
      <c r="O625" s="217"/>
      <c r="P625" s="13"/>
      <c r="Q625" s="13"/>
      <c r="R625" s="9" t="s">
        <v>1001</v>
      </c>
      <c r="S625" s="27">
        <v>20495</v>
      </c>
      <c r="T625" t="str">
        <f>VLOOKUP(S625,'Acct Unit'!D:E,2,FALSE)</f>
        <v>Heart Station -MG</v>
      </c>
      <c r="U625">
        <f>VLOOKUP(S625,'Acct Unit'!D:F,3,FALSE)</f>
        <v>20</v>
      </c>
      <c r="V625" s="9" t="s">
        <v>1001</v>
      </c>
      <c r="W625" s="13"/>
      <c r="X625" s="13"/>
    </row>
    <row r="626" spans="1:24" ht="18.95" customHeight="1" x14ac:dyDescent="0.25">
      <c r="A626" s="17">
        <v>806</v>
      </c>
      <c r="B626" s="38">
        <v>806806</v>
      </c>
      <c r="C626" s="13"/>
      <c r="D626" s="206">
        <v>2812</v>
      </c>
      <c r="E626" s="13" t="s">
        <v>963</v>
      </c>
      <c r="F626" s="203">
        <v>621</v>
      </c>
      <c r="G626" s="203">
        <v>620</v>
      </c>
      <c r="H626" s="40" t="s">
        <v>2363</v>
      </c>
      <c r="I626" s="35" t="s">
        <v>2648</v>
      </c>
      <c r="J626" s="187"/>
      <c r="K626" s="187"/>
      <c r="L626" s="187"/>
      <c r="M626" s="209">
        <v>-14767.67</v>
      </c>
      <c r="N626" s="210">
        <v>806</v>
      </c>
      <c r="O626" s="217"/>
      <c r="P626" s="13"/>
      <c r="Q626" s="13"/>
      <c r="R626" s="9" t="s">
        <v>1001</v>
      </c>
      <c r="S626" s="27">
        <v>24062</v>
      </c>
      <c r="T626" t="str">
        <f>VLOOKUP(S626,'Acct Unit'!D:E,2,FALSE)</f>
        <v>Women's Center -MG</v>
      </c>
      <c r="U626">
        <f>VLOOKUP(S626,'Acct Unit'!D:F,3,FALSE)</f>
        <v>20</v>
      </c>
      <c r="V626" s="9" t="s">
        <v>1001</v>
      </c>
      <c r="W626" s="13"/>
      <c r="X626" s="13"/>
    </row>
    <row r="627" spans="1:24" ht="18.95" customHeight="1" x14ac:dyDescent="0.25">
      <c r="A627" s="17">
        <v>807</v>
      </c>
      <c r="B627" s="38">
        <v>806807</v>
      </c>
      <c r="C627" s="13"/>
      <c r="D627" s="206">
        <v>2812</v>
      </c>
      <c r="E627" s="13" t="s">
        <v>964</v>
      </c>
      <c r="F627" s="203">
        <v>621</v>
      </c>
      <c r="G627" s="203">
        <v>620</v>
      </c>
      <c r="H627" s="40" t="s">
        <v>2384</v>
      </c>
      <c r="I627" s="35" t="s">
        <v>2648</v>
      </c>
      <c r="J627" s="187"/>
      <c r="K627" s="187"/>
      <c r="L627" s="187"/>
      <c r="M627" s="209">
        <v>-3000</v>
      </c>
      <c r="N627" s="210">
        <v>807</v>
      </c>
      <c r="O627" s="217"/>
      <c r="P627" s="13"/>
      <c r="Q627" s="13"/>
      <c r="R627" s="9" t="s">
        <v>1001</v>
      </c>
      <c r="S627" s="27">
        <v>10310</v>
      </c>
      <c r="T627" t="str">
        <f>VLOOKUP(S627,'Acct Unit'!D:E,2,FALSE)</f>
        <v>Administration -MG</v>
      </c>
      <c r="U627">
        <f>VLOOKUP(S627,'Acct Unit'!D:F,3,FALSE)</f>
        <v>20</v>
      </c>
      <c r="V627" s="9" t="s">
        <v>1001</v>
      </c>
      <c r="W627" s="13"/>
      <c r="X627" s="13"/>
    </row>
    <row r="628" spans="1:24" ht="18.95" customHeight="1" x14ac:dyDescent="0.25">
      <c r="A628" s="17">
        <v>808</v>
      </c>
      <c r="B628" s="38">
        <v>806808</v>
      </c>
      <c r="C628" s="13"/>
      <c r="D628" s="199">
        <v>2812</v>
      </c>
      <c r="E628" s="13" t="s">
        <v>965</v>
      </c>
      <c r="F628" s="203">
        <v>621</v>
      </c>
      <c r="G628" s="203">
        <v>620</v>
      </c>
      <c r="H628" s="40" t="s">
        <v>2341</v>
      </c>
      <c r="I628" s="35" t="s">
        <v>2648</v>
      </c>
      <c r="J628" s="187"/>
      <c r="K628" s="187"/>
      <c r="L628" s="187"/>
      <c r="M628" s="185">
        <v>-9827.36</v>
      </c>
      <c r="N628" s="174">
        <v>808</v>
      </c>
      <c r="O628" s="174"/>
      <c r="P628" s="13"/>
      <c r="Q628" s="13"/>
      <c r="R628" s="9" t="s">
        <v>1001</v>
      </c>
      <c r="S628" s="27">
        <v>16036</v>
      </c>
      <c r="T628" t="str">
        <f>VLOOKUP(S628,'Acct Unit'!D:E,2,FALSE)</f>
        <v>Div of Family Practice -MG</v>
      </c>
      <c r="U628">
        <f>VLOOKUP(S628,'Acct Unit'!D:F,3,FALSE)</f>
        <v>20</v>
      </c>
      <c r="V628" s="9" t="s">
        <v>1001</v>
      </c>
      <c r="W628" s="13"/>
      <c r="X628" s="13"/>
    </row>
    <row r="629" spans="1:24" ht="18.95" customHeight="1" x14ac:dyDescent="0.25">
      <c r="A629" s="17">
        <v>809</v>
      </c>
      <c r="B629" s="38">
        <v>806809</v>
      </c>
      <c r="C629" s="13"/>
      <c r="D629" s="199">
        <v>2812</v>
      </c>
      <c r="E629" s="12" t="s">
        <v>966</v>
      </c>
      <c r="F629" s="203">
        <v>621</v>
      </c>
      <c r="G629" s="203">
        <v>620</v>
      </c>
      <c r="H629" s="40" t="s">
        <v>2358</v>
      </c>
      <c r="I629" s="35" t="s">
        <v>2648</v>
      </c>
      <c r="J629" s="187"/>
      <c r="K629" s="187"/>
      <c r="L629" s="187"/>
      <c r="M629" s="185">
        <v>-42183.6</v>
      </c>
      <c r="N629" s="174">
        <v>809</v>
      </c>
      <c r="O629" s="174"/>
      <c r="P629" s="13"/>
      <c r="Q629" s="13"/>
      <c r="R629" s="9" t="s">
        <v>1001</v>
      </c>
      <c r="S629" s="27">
        <v>21790</v>
      </c>
      <c r="T629" t="str">
        <f>VLOOKUP(S629,'Acct Unit'!D:E,2,FALSE)</f>
        <v>Diabetes Education -MG</v>
      </c>
      <c r="U629">
        <f>VLOOKUP(S629,'Acct Unit'!D:F,3,FALSE)</f>
        <v>20</v>
      </c>
      <c r="V629" s="9" t="s">
        <v>1001</v>
      </c>
      <c r="W629" s="13"/>
      <c r="X629" s="13"/>
    </row>
    <row r="630" spans="1:24" ht="18.95" customHeight="1" x14ac:dyDescent="0.25">
      <c r="A630" s="17">
        <v>810</v>
      </c>
      <c r="B630" s="38">
        <v>806810</v>
      </c>
      <c r="C630" s="13"/>
      <c r="D630" s="199">
        <v>2812</v>
      </c>
      <c r="E630" s="13" t="s">
        <v>967</v>
      </c>
      <c r="F630" s="203">
        <v>621</v>
      </c>
      <c r="G630" s="203">
        <v>620</v>
      </c>
      <c r="H630" s="40" t="s">
        <v>2373</v>
      </c>
      <c r="I630" s="35" t="s">
        <v>2648</v>
      </c>
      <c r="J630" s="187"/>
      <c r="K630" s="187"/>
      <c r="L630" s="187"/>
      <c r="M630" s="185">
        <v>-3000</v>
      </c>
      <c r="N630" s="174">
        <v>810</v>
      </c>
      <c r="O630" s="174"/>
      <c r="P630" s="13"/>
      <c r="Q630" s="13"/>
      <c r="R630" s="9" t="s">
        <v>1001</v>
      </c>
      <c r="S630" s="27">
        <v>24062</v>
      </c>
      <c r="T630" t="str">
        <f>VLOOKUP(S630,'Acct Unit'!D:E,2,FALSE)</f>
        <v>Women's Center -MG</v>
      </c>
      <c r="U630">
        <f>VLOOKUP(S630,'Acct Unit'!D:F,3,FALSE)</f>
        <v>20</v>
      </c>
      <c r="V630" s="9" t="s">
        <v>1001</v>
      </c>
      <c r="W630" s="13"/>
      <c r="X630" s="13"/>
    </row>
    <row r="631" spans="1:24" ht="18.95" customHeight="1" x14ac:dyDescent="0.25">
      <c r="A631" s="17">
        <v>812</v>
      </c>
      <c r="B631" s="38">
        <v>806812</v>
      </c>
      <c r="C631" s="13"/>
      <c r="D631" s="199">
        <v>2812</v>
      </c>
      <c r="E631" s="13" t="s">
        <v>968</v>
      </c>
      <c r="F631" s="203">
        <v>621</v>
      </c>
      <c r="G631" s="203">
        <v>620</v>
      </c>
      <c r="H631" s="40" t="s">
        <v>2384</v>
      </c>
      <c r="I631" s="35" t="s">
        <v>2648</v>
      </c>
      <c r="J631" s="187"/>
      <c r="K631" s="187"/>
      <c r="L631" s="187"/>
      <c r="M631" s="185">
        <v>-162835.75</v>
      </c>
      <c r="N631" s="174">
        <v>812</v>
      </c>
      <c r="O631" s="174"/>
      <c r="P631" s="13"/>
      <c r="Q631" s="13"/>
      <c r="R631" s="9" t="s">
        <v>1001</v>
      </c>
      <c r="S631" s="27">
        <v>22555</v>
      </c>
      <c r="T631" t="str">
        <f>VLOOKUP(S631,'Acct Unit'!D:E,2,FALSE)</f>
        <v>Pharmacy -MG</v>
      </c>
      <c r="U631">
        <f>VLOOKUP(S631,'Acct Unit'!D:F,3,FALSE)</f>
        <v>20</v>
      </c>
      <c r="V631" s="9" t="s">
        <v>1001</v>
      </c>
      <c r="W631" s="13"/>
      <c r="X631" s="13"/>
    </row>
    <row r="632" spans="1:24" ht="18.95" customHeight="1" x14ac:dyDescent="0.25">
      <c r="A632" s="17">
        <v>813</v>
      </c>
      <c r="B632" s="38">
        <v>806813</v>
      </c>
      <c r="C632" s="13"/>
      <c r="D632" s="199">
        <v>2812</v>
      </c>
      <c r="E632" s="13" t="s">
        <v>969</v>
      </c>
      <c r="F632" s="203">
        <v>621</v>
      </c>
      <c r="G632" s="203">
        <v>620</v>
      </c>
      <c r="H632" s="40" t="s">
        <v>2377</v>
      </c>
      <c r="I632" s="35" t="s">
        <v>2648</v>
      </c>
      <c r="J632" s="187"/>
      <c r="K632" s="187"/>
      <c r="L632" s="187"/>
      <c r="M632" s="185">
        <v>-20017.36</v>
      </c>
      <c r="N632" s="174">
        <v>813</v>
      </c>
      <c r="O632" s="174"/>
      <c r="P632" s="13"/>
      <c r="Q632" s="13"/>
      <c r="R632" s="9" t="s">
        <v>1001</v>
      </c>
      <c r="S632" s="27">
        <v>15531</v>
      </c>
      <c r="T632" t="str">
        <f>VLOOKUP(S632,'Acct Unit'!D:E,2,FALSE)</f>
        <v>Volunteers -MG</v>
      </c>
      <c r="U632">
        <f>VLOOKUP(S632,'Acct Unit'!D:F,3,FALSE)</f>
        <v>20</v>
      </c>
      <c r="V632" s="9" t="s">
        <v>1001</v>
      </c>
      <c r="W632" s="13"/>
      <c r="X632" s="13"/>
    </row>
    <row r="633" spans="1:24" ht="18.95" customHeight="1" x14ac:dyDescent="0.25">
      <c r="A633" s="17">
        <v>815</v>
      </c>
      <c r="B633" s="38">
        <v>806815</v>
      </c>
      <c r="C633" s="13"/>
      <c r="D633" s="199">
        <v>2812</v>
      </c>
      <c r="E633" s="13" t="s">
        <v>970</v>
      </c>
      <c r="F633" s="203">
        <v>621</v>
      </c>
      <c r="G633" s="203">
        <v>620</v>
      </c>
      <c r="H633" s="40" t="s">
        <v>2349</v>
      </c>
      <c r="I633" s="35" t="s">
        <v>2648</v>
      </c>
      <c r="J633" s="187"/>
      <c r="K633" s="187"/>
      <c r="L633" s="187"/>
      <c r="M633" s="185">
        <v>-546.5</v>
      </c>
      <c r="N633" s="174">
        <v>815</v>
      </c>
      <c r="O633" s="174"/>
      <c r="P633" s="13"/>
      <c r="Q633" s="13"/>
      <c r="R633" s="9" t="s">
        <v>1001</v>
      </c>
      <c r="S633" s="27">
        <v>20960</v>
      </c>
      <c r="T633" t="str">
        <f>VLOOKUP(S633,'Acct Unit'!D:E,2,FALSE)</f>
        <v>Emergency Department-MG</v>
      </c>
      <c r="U633">
        <f>VLOOKUP(S633,'Acct Unit'!D:F,3,FALSE)</f>
        <v>20</v>
      </c>
      <c r="V633" s="9" t="s">
        <v>1001</v>
      </c>
      <c r="W633" s="13"/>
      <c r="X633" s="13"/>
    </row>
    <row r="634" spans="1:24" ht="18.95" customHeight="1" x14ac:dyDescent="0.25">
      <c r="A634" s="17">
        <v>817</v>
      </c>
      <c r="B634" s="38">
        <v>806817</v>
      </c>
      <c r="C634" s="13"/>
      <c r="D634" s="199">
        <v>2812</v>
      </c>
      <c r="E634" s="13" t="s">
        <v>971</v>
      </c>
      <c r="F634" s="203">
        <v>621</v>
      </c>
      <c r="G634" s="203">
        <v>620</v>
      </c>
      <c r="H634" s="40" t="s">
        <v>2365</v>
      </c>
      <c r="I634" s="35" t="s">
        <v>2648</v>
      </c>
      <c r="J634" s="187"/>
      <c r="K634" s="187"/>
      <c r="L634" s="187"/>
      <c r="M634" s="185">
        <v>-29407.35</v>
      </c>
      <c r="N634" s="174">
        <v>817</v>
      </c>
      <c r="O634" s="174"/>
      <c r="P634" s="13"/>
      <c r="Q634" s="13"/>
      <c r="R634" s="9" t="s">
        <v>1001</v>
      </c>
      <c r="S634" s="27">
        <v>14565</v>
      </c>
      <c r="T634" t="str">
        <f>VLOOKUP(S634,'Acct Unit'!D:E,2,FALSE)</f>
        <v>Grounds -MG</v>
      </c>
      <c r="U634">
        <f>VLOOKUP(S634,'Acct Unit'!D:F,3,FALSE)</f>
        <v>20</v>
      </c>
      <c r="V634" s="9" t="s">
        <v>1001</v>
      </c>
      <c r="W634" s="13"/>
      <c r="X634" s="13"/>
    </row>
    <row r="635" spans="1:24" ht="18.95" customHeight="1" x14ac:dyDescent="0.25">
      <c r="A635" s="17">
        <v>821</v>
      </c>
      <c r="B635" s="38">
        <v>806821</v>
      </c>
      <c r="C635" s="13"/>
      <c r="D635" s="199">
        <v>2812</v>
      </c>
      <c r="E635" s="13" t="s">
        <v>973</v>
      </c>
      <c r="F635" s="203">
        <v>621</v>
      </c>
      <c r="G635" s="203">
        <v>620</v>
      </c>
      <c r="H635" s="40" t="s">
        <v>2387</v>
      </c>
      <c r="I635" s="35" t="s">
        <v>2648</v>
      </c>
      <c r="J635" s="187"/>
      <c r="K635" s="187"/>
      <c r="L635" s="187"/>
      <c r="M635" s="185">
        <v>-22306.06</v>
      </c>
      <c r="N635" s="174">
        <v>821</v>
      </c>
      <c r="O635" s="174"/>
      <c r="P635" s="13"/>
      <c r="Q635" s="13"/>
      <c r="R635" s="9" t="s">
        <v>1001</v>
      </c>
      <c r="S635" s="27">
        <v>20275</v>
      </c>
      <c r="T635" t="str">
        <f>VLOOKUP(S635,'Acct Unit'!D:E,2,FALSE)</f>
        <v>Radiation Oncology - MG</v>
      </c>
      <c r="U635">
        <f>VLOOKUP(S635,'Acct Unit'!D:F,3,FALSE)</f>
        <v>20</v>
      </c>
      <c r="V635" s="9" t="s">
        <v>1001</v>
      </c>
      <c r="W635" s="13"/>
      <c r="X635" s="13"/>
    </row>
    <row r="636" spans="1:24" ht="18.95" customHeight="1" x14ac:dyDescent="0.25">
      <c r="A636" s="17">
        <v>825</v>
      </c>
      <c r="B636" s="38">
        <v>806825</v>
      </c>
      <c r="C636" s="13"/>
      <c r="D636" s="199">
        <v>2812</v>
      </c>
      <c r="E636" s="13" t="s">
        <v>974</v>
      </c>
      <c r="F636" s="203">
        <v>621</v>
      </c>
      <c r="G636" s="203">
        <v>620</v>
      </c>
      <c r="H636" s="40" t="s">
        <v>2362</v>
      </c>
      <c r="I636" s="35" t="s">
        <v>2648</v>
      </c>
      <c r="J636" s="187"/>
      <c r="K636" s="187"/>
      <c r="L636" s="187"/>
      <c r="M636" s="185">
        <v>-58641.440000000002</v>
      </c>
      <c r="N636" s="174">
        <v>825</v>
      </c>
      <c r="O636" s="174"/>
      <c r="P636" s="13"/>
      <c r="Q636" s="13"/>
      <c r="R636" s="9" t="s">
        <v>1001</v>
      </c>
      <c r="S636" s="27">
        <v>10310</v>
      </c>
      <c r="T636" t="str">
        <f>VLOOKUP(S636,'Acct Unit'!D:E,2,FALSE)</f>
        <v>Administration -MG</v>
      </c>
      <c r="U636">
        <f>VLOOKUP(S636,'Acct Unit'!D:F,3,FALSE)</f>
        <v>20</v>
      </c>
      <c r="V636" s="9" t="s">
        <v>1001</v>
      </c>
      <c r="W636" s="13"/>
      <c r="X636" s="13"/>
    </row>
    <row r="637" spans="1:24" ht="18.95" customHeight="1" x14ac:dyDescent="0.25">
      <c r="A637" s="17">
        <v>826</v>
      </c>
      <c r="B637" s="38">
        <v>806826</v>
      </c>
      <c r="C637" s="13"/>
      <c r="D637" s="199">
        <v>2812</v>
      </c>
      <c r="E637" s="13" t="s">
        <v>975</v>
      </c>
      <c r="F637" s="203">
        <v>621</v>
      </c>
      <c r="G637" s="203">
        <v>620</v>
      </c>
      <c r="H637" s="40" t="s">
        <v>2341</v>
      </c>
      <c r="I637" s="35" t="s">
        <v>2648</v>
      </c>
      <c r="J637" s="187"/>
      <c r="K637" s="187"/>
      <c r="L637" s="187"/>
      <c r="M637" s="185">
        <v>-10017.049999999999</v>
      </c>
      <c r="N637" s="174">
        <v>826</v>
      </c>
      <c r="O637" s="174"/>
      <c r="P637" s="13"/>
      <c r="Q637" s="13"/>
      <c r="R637" s="9" t="s">
        <v>1001</v>
      </c>
      <c r="S637" s="27">
        <v>30155</v>
      </c>
      <c r="T637" t="str">
        <f>VLOOKUP(S637,'Acct Unit'!D:E,2,FALSE)</f>
        <v>Nursing Administration -MG</v>
      </c>
      <c r="U637">
        <f>VLOOKUP(S637,'Acct Unit'!D:F,3,FALSE)</f>
        <v>20</v>
      </c>
      <c r="V637" s="9" t="s">
        <v>1001</v>
      </c>
      <c r="W637" s="13"/>
      <c r="X637" s="13"/>
    </row>
    <row r="638" spans="1:24" ht="18.95" customHeight="1" x14ac:dyDescent="0.25">
      <c r="A638" s="17">
        <v>829</v>
      </c>
      <c r="B638" s="39">
        <v>806829</v>
      </c>
      <c r="C638" s="13"/>
      <c r="D638" s="214">
        <v>2812</v>
      </c>
      <c r="E638" s="13" t="s">
        <v>976</v>
      </c>
      <c r="F638" s="203">
        <v>621</v>
      </c>
      <c r="G638" s="203">
        <v>620</v>
      </c>
      <c r="H638" s="40" t="s">
        <v>2387</v>
      </c>
      <c r="I638" s="35" t="s">
        <v>2648</v>
      </c>
      <c r="J638" s="187"/>
      <c r="K638" s="187"/>
      <c r="L638" s="187"/>
      <c r="M638" s="216">
        <v>-4872.87</v>
      </c>
      <c r="N638" s="217">
        <v>829</v>
      </c>
      <c r="O638" s="217"/>
      <c r="P638" s="13"/>
      <c r="Q638" s="13"/>
      <c r="R638" s="9" t="s">
        <v>1001</v>
      </c>
      <c r="S638" s="27">
        <v>24062</v>
      </c>
      <c r="T638" t="str">
        <f>VLOOKUP(S638,'Acct Unit'!D:E,2,FALSE)</f>
        <v>Women's Center -MG</v>
      </c>
      <c r="U638">
        <f>VLOOKUP(S638,'Acct Unit'!D:F,3,FALSE)</f>
        <v>20</v>
      </c>
      <c r="V638" s="9" t="s">
        <v>1001</v>
      </c>
      <c r="W638" s="13"/>
      <c r="X638" s="13"/>
    </row>
    <row r="639" spans="1:24" ht="18.95" customHeight="1" x14ac:dyDescent="0.25">
      <c r="A639" s="17">
        <v>832</v>
      </c>
      <c r="B639" s="38">
        <v>806832</v>
      </c>
      <c r="C639" s="13"/>
      <c r="D639" s="214">
        <v>2812</v>
      </c>
      <c r="E639" s="13" t="s">
        <v>977</v>
      </c>
      <c r="F639" s="203">
        <v>621</v>
      </c>
      <c r="G639" s="203">
        <v>620</v>
      </c>
      <c r="H639" s="40" t="s">
        <v>2384</v>
      </c>
      <c r="I639" s="35" t="s">
        <v>2648</v>
      </c>
      <c r="J639" s="187"/>
      <c r="K639" s="187"/>
      <c r="L639" s="187"/>
      <c r="M639" s="216">
        <v>-3989</v>
      </c>
      <c r="N639" s="217">
        <v>832</v>
      </c>
      <c r="O639" s="217"/>
      <c r="P639" s="13"/>
      <c r="Q639" s="13"/>
      <c r="R639" s="9" t="s">
        <v>1001</v>
      </c>
      <c r="S639" s="27">
        <v>10310</v>
      </c>
      <c r="T639" t="str">
        <f>VLOOKUP(S639,'Acct Unit'!D:E,2,FALSE)</f>
        <v>Administration -MG</v>
      </c>
      <c r="U639">
        <f>VLOOKUP(S639,'Acct Unit'!D:F,3,FALSE)</f>
        <v>20</v>
      </c>
      <c r="V639" s="9" t="s">
        <v>1001</v>
      </c>
      <c r="W639" s="13"/>
      <c r="X639" s="13"/>
    </row>
    <row r="640" spans="1:24" ht="18.95" customHeight="1" x14ac:dyDescent="0.25">
      <c r="A640" s="17">
        <v>835</v>
      </c>
      <c r="B640" s="38">
        <v>806835</v>
      </c>
      <c r="C640" s="13"/>
      <c r="D640" s="214">
        <v>2812</v>
      </c>
      <c r="E640" s="13" t="s">
        <v>979</v>
      </c>
      <c r="F640" s="203">
        <v>621</v>
      </c>
      <c r="G640" s="203">
        <v>620</v>
      </c>
      <c r="H640" s="40" t="s">
        <v>2390</v>
      </c>
      <c r="I640" s="35" t="s">
        <v>2648</v>
      </c>
      <c r="J640" s="187"/>
      <c r="K640" s="187"/>
      <c r="L640" s="187"/>
      <c r="M640" s="216">
        <v>-73839</v>
      </c>
      <c r="N640" s="217">
        <v>835</v>
      </c>
      <c r="O640" s="217"/>
      <c r="P640" s="13"/>
      <c r="Q640" s="13"/>
      <c r="R640" s="9" t="s">
        <v>1001</v>
      </c>
      <c r="S640" s="27">
        <v>24062</v>
      </c>
      <c r="T640" t="str">
        <f>VLOOKUP(S640,'Acct Unit'!D:E,2,FALSE)</f>
        <v>Women's Center -MG</v>
      </c>
      <c r="U640">
        <f>VLOOKUP(S640,'Acct Unit'!D:F,3,FALSE)</f>
        <v>20</v>
      </c>
      <c r="V640" s="9" t="s">
        <v>1001</v>
      </c>
      <c r="W640" s="13"/>
      <c r="X640" s="13"/>
    </row>
    <row r="641" spans="1:24" ht="18.95" customHeight="1" x14ac:dyDescent="0.25">
      <c r="A641" s="17">
        <v>836</v>
      </c>
      <c r="B641" s="38">
        <v>806836</v>
      </c>
      <c r="C641" s="13"/>
      <c r="D641" s="199">
        <v>2812</v>
      </c>
      <c r="E641" s="13" t="s">
        <v>980</v>
      </c>
      <c r="F641" s="203">
        <v>621</v>
      </c>
      <c r="G641" s="203">
        <v>620</v>
      </c>
      <c r="H641" s="40" t="s">
        <v>2384</v>
      </c>
      <c r="I641" s="35" t="s">
        <v>2648</v>
      </c>
      <c r="J641" s="187"/>
      <c r="K641" s="187"/>
      <c r="L641" s="187"/>
      <c r="M641" s="185">
        <v>-400024.09</v>
      </c>
      <c r="N641" s="174">
        <v>836</v>
      </c>
      <c r="O641" s="174"/>
      <c r="P641" s="13"/>
      <c r="Q641" s="13"/>
      <c r="R641" s="9" t="s">
        <v>1001</v>
      </c>
      <c r="S641" s="27">
        <v>31455</v>
      </c>
      <c r="T641" t="str">
        <f>VLOOKUP(S641,'Acct Unit'!D:E,2,FALSE)</f>
        <v>NICU -MG</v>
      </c>
      <c r="U641">
        <f>VLOOKUP(S641,'Acct Unit'!D:F,3,FALSE)</f>
        <v>20</v>
      </c>
      <c r="V641" s="9" t="s">
        <v>1001</v>
      </c>
      <c r="W641" s="13"/>
      <c r="X641" s="13"/>
    </row>
    <row r="642" spans="1:24" ht="18.95" customHeight="1" x14ac:dyDescent="0.25">
      <c r="A642" s="17">
        <v>837</v>
      </c>
      <c r="B642" s="38">
        <v>806837</v>
      </c>
      <c r="C642" s="13"/>
      <c r="D642" s="199">
        <v>2812</v>
      </c>
      <c r="E642" s="13" t="s">
        <v>981</v>
      </c>
      <c r="F642" s="203">
        <v>621</v>
      </c>
      <c r="G642" s="203">
        <v>620</v>
      </c>
      <c r="H642" s="40" t="s">
        <v>2390</v>
      </c>
      <c r="I642" s="35" t="s">
        <v>2648</v>
      </c>
      <c r="J642" s="187"/>
      <c r="K642" s="187"/>
      <c r="L642" s="187"/>
      <c r="M642" s="185">
        <v>-21652.92</v>
      </c>
      <c r="N642" s="174">
        <v>837</v>
      </c>
      <c r="O642" s="174"/>
      <c r="P642" s="13"/>
      <c r="Q642" s="13"/>
      <c r="R642" s="9" t="s">
        <v>1001</v>
      </c>
      <c r="S642" s="27">
        <v>10310</v>
      </c>
      <c r="T642" t="str">
        <f>VLOOKUP(S642,'Acct Unit'!D:E,2,FALSE)</f>
        <v>Administration -MG</v>
      </c>
      <c r="U642">
        <f>VLOOKUP(S642,'Acct Unit'!D:F,3,FALSE)</f>
        <v>20</v>
      </c>
      <c r="V642" s="9" t="s">
        <v>1001</v>
      </c>
      <c r="W642" s="13"/>
      <c r="X642" s="13"/>
    </row>
    <row r="643" spans="1:24" ht="18.95" customHeight="1" x14ac:dyDescent="0.25">
      <c r="A643" s="17">
        <v>838</v>
      </c>
      <c r="B643" s="38">
        <v>806838</v>
      </c>
      <c r="C643" s="13"/>
      <c r="D643" s="199">
        <v>2812</v>
      </c>
      <c r="E643" s="13" t="s">
        <v>982</v>
      </c>
      <c r="F643" s="203">
        <v>621</v>
      </c>
      <c r="G643" s="203">
        <v>620</v>
      </c>
      <c r="H643" s="40" t="s">
        <v>2341</v>
      </c>
      <c r="I643" s="35" t="s">
        <v>2648</v>
      </c>
      <c r="J643" s="187"/>
      <c r="K643" s="187"/>
      <c r="L643" s="187"/>
      <c r="M643" s="185">
        <v>-29535.05</v>
      </c>
      <c r="N643" s="174">
        <v>838</v>
      </c>
      <c r="O643" s="174"/>
      <c r="P643" s="13"/>
      <c r="Q643" s="13"/>
      <c r="R643" s="9" t="s">
        <v>1001</v>
      </c>
      <c r="S643" s="27">
        <v>10310</v>
      </c>
      <c r="T643" t="str">
        <f>VLOOKUP(S643,'Acct Unit'!D:E,2,FALSE)</f>
        <v>Administration -MG</v>
      </c>
      <c r="U643">
        <f>VLOOKUP(S643,'Acct Unit'!D:F,3,FALSE)</f>
        <v>20</v>
      </c>
      <c r="V643" s="9" t="s">
        <v>1001</v>
      </c>
      <c r="W643" s="13"/>
      <c r="X643" s="13"/>
    </row>
    <row r="644" spans="1:24" ht="18.95" customHeight="1" x14ac:dyDescent="0.25">
      <c r="A644" s="17">
        <v>839</v>
      </c>
      <c r="B644" s="38">
        <v>806839</v>
      </c>
      <c r="C644" s="13"/>
      <c r="D644" s="199">
        <v>2812</v>
      </c>
      <c r="E644" s="12" t="s">
        <v>983</v>
      </c>
      <c r="F644" s="203">
        <v>621</v>
      </c>
      <c r="G644" s="203">
        <v>620</v>
      </c>
      <c r="H644" s="40" t="s">
        <v>2341</v>
      </c>
      <c r="I644" s="35" t="s">
        <v>2648</v>
      </c>
      <c r="J644" s="187"/>
      <c r="K644" s="187"/>
      <c r="L644" s="187"/>
      <c r="M644" s="185">
        <v>-15703.28</v>
      </c>
      <c r="N644" s="174">
        <v>839</v>
      </c>
      <c r="O644" s="174"/>
      <c r="P644" s="13"/>
      <c r="Q644" s="13"/>
      <c r="R644" s="9" t="s">
        <v>1001</v>
      </c>
      <c r="S644" s="27">
        <v>10310</v>
      </c>
      <c r="T644" t="str">
        <f>VLOOKUP(S644,'Acct Unit'!D:E,2,FALSE)</f>
        <v>Administration -MG</v>
      </c>
      <c r="U644">
        <f>VLOOKUP(S644,'Acct Unit'!D:F,3,FALSE)</f>
        <v>20</v>
      </c>
      <c r="V644" s="9" t="s">
        <v>1001</v>
      </c>
      <c r="W644" s="13"/>
      <c r="X644" s="13"/>
    </row>
    <row r="645" spans="1:24" ht="18.95" customHeight="1" x14ac:dyDescent="0.25">
      <c r="A645" s="17">
        <v>840</v>
      </c>
      <c r="B645" s="38">
        <v>806840</v>
      </c>
      <c r="C645" s="13"/>
      <c r="D645" s="199">
        <v>2812</v>
      </c>
      <c r="E645" s="12" t="s">
        <v>984</v>
      </c>
      <c r="F645" s="203">
        <v>621</v>
      </c>
      <c r="G645" s="203">
        <v>620</v>
      </c>
      <c r="H645" s="40" t="s">
        <v>2341</v>
      </c>
      <c r="I645" s="35" t="s">
        <v>2648</v>
      </c>
      <c r="J645" s="187"/>
      <c r="K645" s="187"/>
      <c r="L645" s="187"/>
      <c r="M645" s="185">
        <v>-244129.61</v>
      </c>
      <c r="N645" s="174">
        <v>840</v>
      </c>
      <c r="O645" s="174"/>
      <c r="P645" s="13"/>
      <c r="Q645" s="13"/>
      <c r="R645" s="9" t="s">
        <v>1001</v>
      </c>
      <c r="S645" s="27">
        <v>10310</v>
      </c>
      <c r="T645" t="str">
        <f>VLOOKUP(S645,'Acct Unit'!D:E,2,FALSE)</f>
        <v>Administration -MG</v>
      </c>
      <c r="U645">
        <f>VLOOKUP(S645,'Acct Unit'!D:F,3,FALSE)</f>
        <v>20</v>
      </c>
      <c r="V645" s="9" t="s">
        <v>1001</v>
      </c>
      <c r="W645" s="13"/>
      <c r="X645" s="13"/>
    </row>
    <row r="646" spans="1:24" ht="18.95" customHeight="1" x14ac:dyDescent="0.25">
      <c r="A646" s="17">
        <v>841</v>
      </c>
      <c r="B646" s="38">
        <v>806841</v>
      </c>
      <c r="C646" s="13"/>
      <c r="D646" s="199">
        <v>2812</v>
      </c>
      <c r="E646" s="12" t="s">
        <v>985</v>
      </c>
      <c r="F646" s="203">
        <v>621</v>
      </c>
      <c r="G646" s="203">
        <v>620</v>
      </c>
      <c r="H646" s="40" t="s">
        <v>2341</v>
      </c>
      <c r="I646" s="35" t="s">
        <v>2648</v>
      </c>
      <c r="J646" s="187"/>
      <c r="K646" s="187"/>
      <c r="L646" s="187"/>
      <c r="M646" s="185">
        <v>-9696</v>
      </c>
      <c r="N646" s="174">
        <v>841</v>
      </c>
      <c r="O646" s="174"/>
      <c r="P646" s="13"/>
      <c r="Q646" s="13"/>
      <c r="R646" s="9" t="s">
        <v>1001</v>
      </c>
      <c r="S646" s="27">
        <v>10310</v>
      </c>
      <c r="T646" t="str">
        <f>VLOOKUP(S646,'Acct Unit'!D:E,2,FALSE)</f>
        <v>Administration -MG</v>
      </c>
      <c r="U646">
        <f>VLOOKUP(S646,'Acct Unit'!D:F,3,FALSE)</f>
        <v>20</v>
      </c>
      <c r="V646" s="9" t="s">
        <v>1001</v>
      </c>
      <c r="W646" s="13"/>
      <c r="X646" s="13"/>
    </row>
    <row r="647" spans="1:24" ht="18.95" customHeight="1" x14ac:dyDescent="0.25">
      <c r="A647" s="17">
        <v>842</v>
      </c>
      <c r="B647" s="38">
        <v>806842</v>
      </c>
      <c r="C647" s="13"/>
      <c r="D647" s="199">
        <v>2812</v>
      </c>
      <c r="E647" s="12" t="s">
        <v>986</v>
      </c>
      <c r="F647" s="203">
        <v>621</v>
      </c>
      <c r="G647" s="203">
        <v>620</v>
      </c>
      <c r="H647" s="40" t="s">
        <v>2341</v>
      </c>
      <c r="I647" s="35" t="s">
        <v>2648</v>
      </c>
      <c r="J647" s="187"/>
      <c r="K647" s="187"/>
      <c r="L647" s="187"/>
      <c r="M647" s="185">
        <v>-15466.66</v>
      </c>
      <c r="N647" s="174">
        <v>842</v>
      </c>
      <c r="O647" s="174"/>
      <c r="P647" s="13"/>
      <c r="Q647" s="13"/>
      <c r="R647" s="9" t="s">
        <v>1001</v>
      </c>
      <c r="S647" s="27">
        <v>30155</v>
      </c>
      <c r="T647" t="str">
        <f>VLOOKUP(S647,'Acct Unit'!D:E,2,FALSE)</f>
        <v>Nursing Administration -MG</v>
      </c>
      <c r="U647">
        <f>VLOOKUP(S647,'Acct Unit'!D:F,3,FALSE)</f>
        <v>20</v>
      </c>
      <c r="V647" s="9" t="s">
        <v>1001</v>
      </c>
      <c r="W647" s="13"/>
      <c r="X647" s="13"/>
    </row>
    <row r="648" spans="1:24" ht="18.95" customHeight="1" x14ac:dyDescent="0.25">
      <c r="A648" s="17">
        <v>844</v>
      </c>
      <c r="B648" s="38">
        <v>806844</v>
      </c>
      <c r="C648" s="13"/>
      <c r="D648" s="199">
        <v>2812</v>
      </c>
      <c r="E648" s="12" t="s">
        <v>988</v>
      </c>
      <c r="F648" s="203">
        <v>621</v>
      </c>
      <c r="G648" s="203">
        <v>620</v>
      </c>
      <c r="H648" s="40" t="s">
        <v>2363</v>
      </c>
      <c r="I648" s="35" t="s">
        <v>2648</v>
      </c>
      <c r="J648" s="187"/>
      <c r="K648" s="187"/>
      <c r="L648" s="187"/>
      <c r="M648" s="185">
        <v>-100000</v>
      </c>
      <c r="N648" s="174">
        <v>844</v>
      </c>
      <c r="O648" s="174"/>
      <c r="P648" s="13"/>
      <c r="Q648" s="13"/>
      <c r="R648" s="9" t="s">
        <v>1001</v>
      </c>
      <c r="S648" s="27">
        <v>15538</v>
      </c>
      <c r="T648" t="str">
        <f>VLOOKUP(S648,'Acct Unit'!D:E,2,FALSE)</f>
        <v>Nurse Family Partnership -MG</v>
      </c>
      <c r="U648">
        <f>VLOOKUP(S648,'Acct Unit'!D:F,3,FALSE)</f>
        <v>20</v>
      </c>
      <c r="V648" s="9" t="s">
        <v>1001</v>
      </c>
      <c r="W648" s="13"/>
      <c r="X648" s="13"/>
    </row>
    <row r="649" spans="1:24" ht="18.95" customHeight="1" x14ac:dyDescent="0.25">
      <c r="A649" s="17">
        <v>845</v>
      </c>
      <c r="B649" s="38">
        <v>806845</v>
      </c>
      <c r="C649" s="13"/>
      <c r="D649" s="199">
        <v>2812</v>
      </c>
      <c r="E649" s="12" t="s">
        <v>989</v>
      </c>
      <c r="F649" s="203">
        <v>621</v>
      </c>
      <c r="G649" s="203">
        <v>620</v>
      </c>
      <c r="H649" s="40" t="s">
        <v>2352</v>
      </c>
      <c r="I649" s="35" t="s">
        <v>2648</v>
      </c>
      <c r="J649" s="187"/>
      <c r="K649" s="187"/>
      <c r="L649" s="187"/>
      <c r="M649" s="185">
        <v>-80330.58</v>
      </c>
      <c r="N649" s="174">
        <v>845</v>
      </c>
      <c r="O649" s="174"/>
      <c r="P649" s="13"/>
      <c r="Q649" s="13"/>
      <c r="R649" s="9" t="s">
        <v>1001</v>
      </c>
      <c r="S649" s="27">
        <v>10310</v>
      </c>
      <c r="T649" t="str">
        <f>VLOOKUP(S649,'Acct Unit'!D:E,2,FALSE)</f>
        <v>Administration -MG</v>
      </c>
      <c r="U649">
        <f>VLOOKUP(S649,'Acct Unit'!D:F,3,FALSE)</f>
        <v>20</v>
      </c>
      <c r="V649" s="9" t="s">
        <v>1001</v>
      </c>
      <c r="W649" s="13"/>
      <c r="X649" s="13"/>
    </row>
    <row r="650" spans="1:24" ht="18.95" customHeight="1" x14ac:dyDescent="0.25">
      <c r="A650" s="17">
        <v>847</v>
      </c>
      <c r="B650" s="38">
        <v>806847</v>
      </c>
      <c r="C650" s="13"/>
      <c r="D650" s="199">
        <v>2812</v>
      </c>
      <c r="E650" s="12" t="s">
        <v>991</v>
      </c>
      <c r="F650" s="203">
        <v>621</v>
      </c>
      <c r="G650" s="203">
        <v>620</v>
      </c>
      <c r="H650" s="40" t="s">
        <v>2341</v>
      </c>
      <c r="I650" s="35" t="s">
        <v>2648</v>
      </c>
      <c r="J650" s="187"/>
      <c r="K650" s="187"/>
      <c r="L650" s="187"/>
      <c r="M650" s="185">
        <v>-9078.81</v>
      </c>
      <c r="N650" s="174">
        <v>847</v>
      </c>
      <c r="O650" s="174"/>
      <c r="P650" s="13"/>
      <c r="Q650" s="13"/>
      <c r="R650" s="9" t="s">
        <v>1001</v>
      </c>
      <c r="S650" s="27">
        <v>10310</v>
      </c>
      <c r="T650" t="str">
        <f>VLOOKUP(S650,'Acct Unit'!D:E,2,FALSE)</f>
        <v>Administration -MG</v>
      </c>
      <c r="U650">
        <f>VLOOKUP(S650,'Acct Unit'!D:F,3,FALSE)</f>
        <v>20</v>
      </c>
      <c r="V650" s="9" t="s">
        <v>1001</v>
      </c>
      <c r="W650" s="13"/>
      <c r="X650" s="13"/>
    </row>
    <row r="651" spans="1:24" ht="18.95" customHeight="1" x14ac:dyDescent="0.25">
      <c r="A651" s="17">
        <v>848</v>
      </c>
      <c r="B651" s="38">
        <v>806848</v>
      </c>
      <c r="C651" s="13"/>
      <c r="D651" s="199">
        <v>2812</v>
      </c>
      <c r="E651" s="13" t="s">
        <v>992</v>
      </c>
      <c r="F651" s="203">
        <v>621</v>
      </c>
      <c r="G651" s="203">
        <v>620</v>
      </c>
      <c r="H651" s="40" t="s">
        <v>2341</v>
      </c>
      <c r="I651" s="35" t="s">
        <v>2648</v>
      </c>
      <c r="J651" s="187"/>
      <c r="K651" s="187"/>
      <c r="L651" s="187"/>
      <c r="M651" s="185">
        <v>-5330</v>
      </c>
      <c r="N651" s="174">
        <v>848</v>
      </c>
      <c r="O651" s="174"/>
      <c r="P651" s="13"/>
      <c r="Q651" s="13"/>
      <c r="R651" s="9" t="s">
        <v>1001</v>
      </c>
      <c r="S651" s="27">
        <v>10310</v>
      </c>
      <c r="T651" t="str">
        <f>VLOOKUP(S651,'Acct Unit'!D:E,2,FALSE)</f>
        <v>Administration -MG</v>
      </c>
      <c r="U651">
        <f>VLOOKUP(S651,'Acct Unit'!D:F,3,FALSE)</f>
        <v>20</v>
      </c>
      <c r="V651" s="9" t="s">
        <v>1001</v>
      </c>
      <c r="W651" s="13"/>
      <c r="X651" s="13"/>
    </row>
    <row r="652" spans="1:24" ht="18.95" customHeight="1" x14ac:dyDescent="0.25">
      <c r="A652" s="17">
        <v>849</v>
      </c>
      <c r="B652" s="38">
        <v>806849</v>
      </c>
      <c r="C652" s="13"/>
      <c r="D652" s="199">
        <v>2812</v>
      </c>
      <c r="E652" s="13" t="s">
        <v>993</v>
      </c>
      <c r="F652" s="203">
        <v>621</v>
      </c>
      <c r="G652" s="203">
        <v>620</v>
      </c>
      <c r="H652" s="40" t="s">
        <v>2341</v>
      </c>
      <c r="I652" s="35" t="s">
        <v>2648</v>
      </c>
      <c r="J652" s="187"/>
      <c r="K652" s="187"/>
      <c r="L652" s="187"/>
      <c r="M652" s="185">
        <v>-250</v>
      </c>
      <c r="N652" s="174">
        <v>849</v>
      </c>
      <c r="O652" s="174"/>
      <c r="P652" s="13"/>
      <c r="Q652" s="13"/>
      <c r="R652" s="9" t="s">
        <v>1001</v>
      </c>
      <c r="S652" s="27">
        <v>20275</v>
      </c>
      <c r="T652" t="str">
        <f>VLOOKUP(S652,'Acct Unit'!D:E,2,FALSE)</f>
        <v>Radiation Oncology - MG</v>
      </c>
      <c r="U652">
        <f>VLOOKUP(S652,'Acct Unit'!D:F,3,FALSE)</f>
        <v>20</v>
      </c>
      <c r="V652" s="9" t="s">
        <v>1001</v>
      </c>
      <c r="W652" s="13"/>
      <c r="X652" s="13"/>
    </row>
    <row r="653" spans="1:24" ht="18.95" customHeight="1" x14ac:dyDescent="0.25">
      <c r="A653" s="17">
        <v>860</v>
      </c>
      <c r="B653" s="38">
        <v>806860</v>
      </c>
      <c r="C653" s="13"/>
      <c r="D653" s="199">
        <v>2812</v>
      </c>
      <c r="E653" s="13" t="s">
        <v>994</v>
      </c>
      <c r="F653" s="203">
        <v>621</v>
      </c>
      <c r="G653" s="203">
        <v>620</v>
      </c>
      <c r="H653" s="40" t="s">
        <v>2362</v>
      </c>
      <c r="I653" s="35" t="s">
        <v>2648</v>
      </c>
      <c r="J653" s="187"/>
      <c r="K653" s="187"/>
      <c r="L653" s="187"/>
      <c r="M653" s="185">
        <v>-8929.61</v>
      </c>
      <c r="N653" s="174">
        <v>860</v>
      </c>
      <c r="O653" s="174"/>
      <c r="P653" s="13"/>
      <c r="Q653" s="13"/>
      <c r="R653" s="9" t="s">
        <v>1001</v>
      </c>
      <c r="S653" s="27">
        <v>10310</v>
      </c>
      <c r="T653" t="str">
        <f>VLOOKUP(S653,'Acct Unit'!D:E,2,FALSE)</f>
        <v>Administration -MG</v>
      </c>
      <c r="U653">
        <f>VLOOKUP(S653,'Acct Unit'!D:F,3,FALSE)</f>
        <v>20</v>
      </c>
      <c r="V653" s="9" t="s">
        <v>1001</v>
      </c>
      <c r="W653" s="13"/>
      <c r="X653" s="13"/>
    </row>
    <row r="654" spans="1:24" ht="18.95" customHeight="1" x14ac:dyDescent="0.25">
      <c r="A654" s="17">
        <v>861</v>
      </c>
      <c r="B654" s="38">
        <v>806861</v>
      </c>
      <c r="C654" s="13"/>
      <c r="D654" s="199">
        <v>2812</v>
      </c>
      <c r="E654" s="13" t="s">
        <v>670</v>
      </c>
      <c r="F654" s="203">
        <v>621</v>
      </c>
      <c r="G654" s="203">
        <v>620</v>
      </c>
      <c r="H654" s="40" t="s">
        <v>2341</v>
      </c>
      <c r="I654" s="35" t="s">
        <v>2648</v>
      </c>
      <c r="J654" s="187"/>
      <c r="K654" s="187"/>
      <c r="L654" s="187"/>
      <c r="M654" s="185">
        <v>-1898</v>
      </c>
      <c r="N654" s="174">
        <v>861</v>
      </c>
      <c r="O654" s="174"/>
      <c r="P654" s="13"/>
      <c r="Q654" s="13"/>
      <c r="R654" s="9" t="s">
        <v>1001</v>
      </c>
      <c r="S654" s="27">
        <v>24062</v>
      </c>
      <c r="T654" t="str">
        <f>VLOOKUP(S654,'Acct Unit'!D:E,2,FALSE)</f>
        <v>Women's Center -MG</v>
      </c>
      <c r="U654">
        <f>VLOOKUP(S654,'Acct Unit'!D:F,3,FALSE)</f>
        <v>20</v>
      </c>
      <c r="V654" s="9" t="s">
        <v>1001</v>
      </c>
      <c r="W654" s="13"/>
      <c r="X654" s="13"/>
    </row>
    <row r="655" spans="1:24" ht="18.95" customHeight="1" x14ac:dyDescent="0.25">
      <c r="A655" s="17">
        <v>862</v>
      </c>
      <c r="B655" s="38">
        <v>806862</v>
      </c>
      <c r="C655" s="13"/>
      <c r="D655" s="199">
        <v>2812</v>
      </c>
      <c r="E655" s="13" t="s">
        <v>995</v>
      </c>
      <c r="F655" s="203">
        <v>621</v>
      </c>
      <c r="G655" s="203">
        <v>620</v>
      </c>
      <c r="H655" s="40" t="s">
        <v>2384</v>
      </c>
      <c r="I655" s="35" t="s">
        <v>2648</v>
      </c>
      <c r="J655" s="187"/>
      <c r="K655" s="187"/>
      <c r="L655" s="187"/>
      <c r="M655" s="185">
        <v>-20000</v>
      </c>
      <c r="N655" s="174">
        <v>862</v>
      </c>
      <c r="O655" s="174"/>
      <c r="P655" s="13"/>
      <c r="Q655" s="13"/>
      <c r="R655" s="9" t="s">
        <v>1001</v>
      </c>
      <c r="S655" s="27">
        <v>10310</v>
      </c>
      <c r="T655" t="str">
        <f>VLOOKUP(S655,'Acct Unit'!D:E,2,FALSE)</f>
        <v>Administration -MG</v>
      </c>
      <c r="U655">
        <f>VLOOKUP(S655,'Acct Unit'!D:F,3,FALSE)</f>
        <v>20</v>
      </c>
      <c r="V655" s="9" t="s">
        <v>1001</v>
      </c>
      <c r="W655" s="13"/>
      <c r="X655" s="13"/>
    </row>
    <row r="656" spans="1:24" ht="18.95" customHeight="1" x14ac:dyDescent="0.25">
      <c r="A656" s="17">
        <v>863</v>
      </c>
      <c r="B656" s="38">
        <v>806863</v>
      </c>
      <c r="C656" s="13"/>
      <c r="D656" s="199">
        <v>2812</v>
      </c>
      <c r="E656" s="13" t="s">
        <v>996</v>
      </c>
      <c r="F656" s="203">
        <v>621</v>
      </c>
      <c r="G656" s="203">
        <v>620</v>
      </c>
      <c r="H656" s="40" t="s">
        <v>2341</v>
      </c>
      <c r="I656" s="35" t="s">
        <v>2648</v>
      </c>
      <c r="J656" s="187"/>
      <c r="K656" s="187"/>
      <c r="L656" s="187"/>
      <c r="M656" s="185">
        <v>-31455</v>
      </c>
      <c r="N656" s="174">
        <v>863</v>
      </c>
      <c r="O656" s="174"/>
      <c r="P656" s="13"/>
      <c r="Q656" s="13"/>
      <c r="R656" s="9" t="s">
        <v>1001</v>
      </c>
      <c r="S656" s="27">
        <v>30745</v>
      </c>
      <c r="T656" t="str">
        <f>VLOOKUP(S656,'Acct Unit'!D:E,2,FALSE)</f>
        <v>ICU -MG</v>
      </c>
      <c r="U656">
        <f>VLOOKUP(S656,'Acct Unit'!D:F,3,FALSE)</f>
        <v>20</v>
      </c>
      <c r="V656" s="9" t="s">
        <v>1001</v>
      </c>
      <c r="W656" s="13"/>
      <c r="X656" s="13"/>
    </row>
    <row r="657" spans="1:24" ht="18.95" customHeight="1" x14ac:dyDescent="0.25">
      <c r="A657" s="17">
        <v>864</v>
      </c>
      <c r="B657" s="38">
        <v>806864</v>
      </c>
      <c r="C657" s="13"/>
      <c r="D657" s="199">
        <v>2812</v>
      </c>
      <c r="E657" s="13" t="s">
        <v>997</v>
      </c>
      <c r="F657" s="203">
        <v>621</v>
      </c>
      <c r="G657" s="203">
        <v>620</v>
      </c>
      <c r="H657" s="40" t="s">
        <v>2388</v>
      </c>
      <c r="I657" s="35" t="s">
        <v>2648</v>
      </c>
      <c r="J657" s="187"/>
      <c r="K657" s="187"/>
      <c r="L657" s="187"/>
      <c r="M657" s="185">
        <v>-30602</v>
      </c>
      <c r="N657" s="174">
        <v>864</v>
      </c>
      <c r="O657" s="174"/>
      <c r="P657" s="13"/>
      <c r="Q657" s="13"/>
      <c r="R657" s="9" t="s">
        <v>1001</v>
      </c>
      <c r="S657" s="27">
        <v>10310</v>
      </c>
      <c r="T657" t="str">
        <f>VLOOKUP(S657,'Acct Unit'!D:E,2,FALSE)</f>
        <v>Administration -MG</v>
      </c>
      <c r="U657">
        <f>VLOOKUP(S657,'Acct Unit'!D:F,3,FALSE)</f>
        <v>20</v>
      </c>
      <c r="V657" s="9" t="s">
        <v>1001</v>
      </c>
      <c r="W657" s="13"/>
      <c r="X657" s="13"/>
    </row>
    <row r="658" spans="1:24" ht="18.95" customHeight="1" x14ac:dyDescent="0.25">
      <c r="A658" s="17">
        <v>865</v>
      </c>
      <c r="B658" s="38">
        <v>806865</v>
      </c>
      <c r="C658" s="13"/>
      <c r="D658" s="199">
        <v>2812</v>
      </c>
      <c r="E658" s="13" t="s">
        <v>998</v>
      </c>
      <c r="F658" s="203">
        <v>621</v>
      </c>
      <c r="G658" s="203">
        <v>620</v>
      </c>
      <c r="H658" s="40" t="s">
        <v>2341</v>
      </c>
      <c r="I658" s="35" t="s">
        <v>2648</v>
      </c>
      <c r="J658" s="187"/>
      <c r="K658" s="187"/>
      <c r="L658" s="187"/>
      <c r="M658" s="185">
        <v>-17725</v>
      </c>
      <c r="N658" s="174">
        <v>865</v>
      </c>
      <c r="O658" s="174"/>
      <c r="P658" s="13"/>
      <c r="Q658" s="13"/>
      <c r="R658" s="9" t="s">
        <v>1001</v>
      </c>
      <c r="S658" s="27">
        <v>10310</v>
      </c>
      <c r="T658" t="str">
        <f>VLOOKUP(S658,'Acct Unit'!D:E,2,FALSE)</f>
        <v>Administration -MG</v>
      </c>
      <c r="U658">
        <f>VLOOKUP(S658,'Acct Unit'!D:F,3,FALSE)</f>
        <v>20</v>
      </c>
      <c r="V658" s="9" t="s">
        <v>1001</v>
      </c>
      <c r="W658" s="13"/>
      <c r="X658" s="13"/>
    </row>
    <row r="659" spans="1:24" ht="18.95" customHeight="1" x14ac:dyDescent="0.25">
      <c r="A659" s="17">
        <v>870</v>
      </c>
      <c r="B659" s="38">
        <v>806870</v>
      </c>
      <c r="C659" s="13"/>
      <c r="D659" s="199">
        <v>2812</v>
      </c>
      <c r="E659" s="13" t="s">
        <v>999</v>
      </c>
      <c r="F659" s="203">
        <v>621</v>
      </c>
      <c r="G659" s="203">
        <v>620</v>
      </c>
      <c r="H659" s="40" t="s">
        <v>2341</v>
      </c>
      <c r="I659" s="35" t="s">
        <v>2648</v>
      </c>
      <c r="J659" s="187"/>
      <c r="K659" s="187"/>
      <c r="L659" s="187"/>
      <c r="M659" s="185">
        <v>-15000</v>
      </c>
      <c r="N659" s="174">
        <v>870</v>
      </c>
      <c r="O659" s="174"/>
      <c r="P659" s="13"/>
      <c r="Q659" s="13"/>
      <c r="R659" s="9" t="s">
        <v>1001</v>
      </c>
      <c r="S659" s="27">
        <v>10310</v>
      </c>
      <c r="T659" t="str">
        <f>VLOOKUP(S659,'Acct Unit'!D:E,2,FALSE)</f>
        <v>Administration -MG</v>
      </c>
      <c r="U659">
        <f>VLOOKUP(S659,'Acct Unit'!D:F,3,FALSE)</f>
        <v>20</v>
      </c>
      <c r="V659" s="9" t="s">
        <v>1001</v>
      </c>
      <c r="W659" s="13"/>
      <c r="X659" s="13"/>
    </row>
    <row r="660" spans="1:24" ht="18.95" customHeight="1" x14ac:dyDescent="0.25">
      <c r="A660" s="17">
        <v>871</v>
      </c>
      <c r="B660" s="38">
        <v>806871</v>
      </c>
      <c r="C660" s="13"/>
      <c r="D660" s="199">
        <v>2812</v>
      </c>
      <c r="E660" s="13" t="s">
        <v>1000</v>
      </c>
      <c r="F660" s="203">
        <v>621</v>
      </c>
      <c r="G660" s="203">
        <v>620</v>
      </c>
      <c r="H660" s="40" t="s">
        <v>2341</v>
      </c>
      <c r="I660" s="35" t="s">
        <v>2648</v>
      </c>
      <c r="J660" s="187"/>
      <c r="K660" s="187"/>
      <c r="L660" s="187"/>
      <c r="M660" s="185">
        <v>-7822.98</v>
      </c>
      <c r="N660" s="174">
        <v>871</v>
      </c>
      <c r="O660" s="174"/>
      <c r="P660" s="13"/>
      <c r="Q660" s="13"/>
      <c r="R660" s="20" t="s">
        <v>23</v>
      </c>
      <c r="S660" s="20">
        <v>24000</v>
      </c>
      <c r="T660" t="str">
        <f>VLOOKUP(S660,'Acct Unit'!D:E,2,FALSE)</f>
        <v>Women &amp; Children Administ -TB</v>
      </c>
      <c r="U660">
        <f>VLOOKUP(S660,'Acct Unit'!D:F,3,FALSE)</f>
        <v>10</v>
      </c>
      <c r="V660" s="20" t="s">
        <v>23</v>
      </c>
      <c r="W660" s="20" t="s">
        <v>14</v>
      </c>
      <c r="X660" s="20" t="s">
        <v>549</v>
      </c>
    </row>
    <row r="661" spans="1:24" ht="18.95" hidden="1" customHeight="1" x14ac:dyDescent="0.25">
      <c r="A661" s="17"/>
      <c r="C661" s="13"/>
      <c r="D661" s="199" t="s">
        <v>2655</v>
      </c>
      <c r="E661" s="13"/>
      <c r="F661" s="203"/>
      <c r="G661" s="203"/>
      <c r="H661" s="40" t="s">
        <v>2654</v>
      </c>
      <c r="I661" s="35"/>
      <c r="J661" s="187"/>
      <c r="K661" s="187"/>
      <c r="L661" s="220">
        <f>+M661</f>
        <v>-6388153.2800000003</v>
      </c>
      <c r="M661" s="185">
        <f>SUBTOTAL(9,M621:M660)</f>
        <v>-6388153.2800000003</v>
      </c>
      <c r="N661" s="174"/>
      <c r="O661" s="174"/>
      <c r="P661" s="13"/>
      <c r="Q661" s="13"/>
      <c r="R661" s="20"/>
      <c r="S661" s="20"/>
      <c r="T661"/>
      <c r="V661" s="20"/>
      <c r="W661" s="20"/>
      <c r="X661" s="20"/>
    </row>
    <row r="662" spans="1:24" ht="18.95" customHeight="1" x14ac:dyDescent="0.25">
      <c r="A662" s="17">
        <v>438</v>
      </c>
      <c r="B662" s="38">
        <v>806438</v>
      </c>
      <c r="C662" s="19" t="s">
        <v>279</v>
      </c>
      <c r="D662" s="199">
        <v>2812</v>
      </c>
      <c r="E662" s="12" t="s">
        <v>770</v>
      </c>
      <c r="F662" s="40">
        <v>665</v>
      </c>
      <c r="G662" s="40">
        <v>665</v>
      </c>
      <c r="H662" s="40" t="s">
        <v>2342</v>
      </c>
      <c r="I662" s="35" t="s">
        <v>2648</v>
      </c>
      <c r="J662" s="187"/>
      <c r="K662" s="187"/>
      <c r="L662" s="187"/>
      <c r="M662" s="185">
        <v>-17793.099999999999</v>
      </c>
      <c r="N662" s="174">
        <v>438</v>
      </c>
      <c r="O662" s="174"/>
      <c r="P662" s="20" t="s">
        <v>280</v>
      </c>
      <c r="Q662" s="20" t="s">
        <v>282</v>
      </c>
      <c r="R662" s="20" t="s">
        <v>280</v>
      </c>
      <c r="S662" s="20">
        <v>10391</v>
      </c>
      <c r="T662" t="str">
        <f>VLOOKUP(S662,'Acct Unit'!D:E,2,FALSE)</f>
        <v>ECHA Administration -EA</v>
      </c>
      <c r="U662">
        <f>VLOOKUP(S662,'Acct Unit'!D:F,3,FALSE)</f>
        <v>65</v>
      </c>
      <c r="V662" s="20" t="s">
        <v>280</v>
      </c>
      <c r="W662" s="20" t="s">
        <v>14</v>
      </c>
      <c r="X662" s="20" t="s">
        <v>281</v>
      </c>
    </row>
    <row r="663" spans="1:24" ht="18.95" customHeight="1" x14ac:dyDescent="0.25">
      <c r="A663" s="13">
        <v>637</v>
      </c>
      <c r="B663" s="38">
        <v>806637</v>
      </c>
      <c r="C663" s="19" t="s">
        <v>524</v>
      </c>
      <c r="D663" s="199">
        <v>2812</v>
      </c>
      <c r="E663" s="13" t="s">
        <v>812</v>
      </c>
      <c r="F663" s="40">
        <v>665</v>
      </c>
      <c r="G663" s="40">
        <v>665</v>
      </c>
      <c r="H663" s="40" t="s">
        <v>2342</v>
      </c>
      <c r="I663" s="40" t="s">
        <v>2648</v>
      </c>
      <c r="J663" s="187"/>
      <c r="K663" s="187"/>
      <c r="L663" s="187"/>
      <c r="M663" s="185">
        <v>-11053.23</v>
      </c>
      <c r="N663" s="174">
        <v>637</v>
      </c>
      <c r="O663" s="174"/>
      <c r="P663" s="20" t="s">
        <v>526</v>
      </c>
      <c r="Q663" s="20" t="s">
        <v>282</v>
      </c>
      <c r="R663" s="20" t="s">
        <v>280</v>
      </c>
      <c r="S663" s="20">
        <v>10391</v>
      </c>
      <c r="T663" t="str">
        <f>VLOOKUP(S663,'Acct Unit'!D:E,2,FALSE)</f>
        <v>ECHA Administration -EA</v>
      </c>
      <c r="U663">
        <f>VLOOKUP(S663,'Acct Unit'!D:F,3,FALSE)</f>
        <v>65</v>
      </c>
      <c r="V663" s="20" t="s">
        <v>280</v>
      </c>
      <c r="W663" s="20" t="s">
        <v>14</v>
      </c>
      <c r="X663" s="20" t="s">
        <v>525</v>
      </c>
    </row>
    <row r="664" spans="1:24" ht="18.95" hidden="1" customHeight="1" x14ac:dyDescent="0.25">
      <c r="A664" s="13"/>
      <c r="C664" s="19"/>
      <c r="D664" s="199" t="s">
        <v>2653</v>
      </c>
      <c r="E664" s="13"/>
      <c r="F664" s="40"/>
      <c r="G664" s="40"/>
      <c r="H664" s="40" t="s">
        <v>2654</v>
      </c>
      <c r="I664" s="40"/>
      <c r="J664" s="187"/>
      <c r="K664" s="187"/>
      <c r="L664" s="187"/>
      <c r="M664" s="185">
        <f>SUBTOTAL(9,M662:M663)</f>
        <v>-28846.329999999998</v>
      </c>
      <c r="N664" s="174"/>
      <c r="O664" s="174"/>
      <c r="P664" s="20"/>
      <c r="Q664" s="20"/>
      <c r="R664" s="20"/>
      <c r="S664" s="20"/>
      <c r="T664"/>
      <c r="V664" s="20"/>
      <c r="W664" s="20"/>
      <c r="X664" s="20"/>
    </row>
    <row r="665" spans="1:24" s="231" customFormat="1" ht="18.95" hidden="1" customHeight="1" x14ac:dyDescent="0.25">
      <c r="A665" s="223">
        <v>9279</v>
      </c>
      <c r="B665" s="224"/>
      <c r="C665" s="17"/>
      <c r="D665" s="224"/>
      <c r="E665" s="225" t="s">
        <v>2437</v>
      </c>
      <c r="F665" s="226">
        <v>611</v>
      </c>
      <c r="G665" s="226">
        <v>610</v>
      </c>
      <c r="H665" s="226" t="s">
        <v>2385</v>
      </c>
      <c r="I665" s="227" t="s">
        <v>2475</v>
      </c>
      <c r="J665" s="228">
        <v>3287</v>
      </c>
      <c r="K665" s="229">
        <v>640848.71482137404</v>
      </c>
      <c r="L665" s="229"/>
      <c r="M665" s="224"/>
      <c r="N665" s="224"/>
      <c r="O665" s="224"/>
      <c r="P665" s="230" t="s">
        <v>2657</v>
      </c>
      <c r="Q665" s="230"/>
      <c r="R665" s="230"/>
      <c r="S665" s="230"/>
      <c r="T665" s="224"/>
      <c r="U665" s="224"/>
      <c r="V665" s="17"/>
      <c r="W665" s="17"/>
      <c r="X665" s="17"/>
    </row>
    <row r="666" spans="1:24" s="178" customFormat="1" ht="18.95" customHeight="1" x14ac:dyDescent="0.25">
      <c r="A666" s="19"/>
      <c r="B666" s="38"/>
      <c r="C666" s="13"/>
      <c r="D666" s="38"/>
      <c r="E666" s="215"/>
      <c r="F666" s="40"/>
      <c r="G666" s="40"/>
      <c r="H666" s="40"/>
      <c r="I666" s="222"/>
      <c r="J666" s="195"/>
      <c r="K666" s="195"/>
      <c r="L666" s="195"/>
      <c r="M666" s="194"/>
      <c r="N666" s="38"/>
      <c r="O666" s="38"/>
      <c r="P666" s="13"/>
      <c r="Q666" s="13"/>
      <c r="R666" s="13"/>
      <c r="S666" s="27"/>
      <c r="T666" s="11"/>
      <c r="U666"/>
      <c r="V666" s="13"/>
      <c r="W666" s="13"/>
      <c r="X666" s="13"/>
    </row>
    <row r="667" spans="1:24" s="178" customFormat="1" ht="18.95" customHeight="1" x14ac:dyDescent="0.25">
      <c r="A667" s="19"/>
      <c r="B667" s="38"/>
      <c r="C667" s="13"/>
      <c r="D667" s="38"/>
      <c r="E667" s="215"/>
      <c r="F667" s="40"/>
      <c r="G667" s="40"/>
      <c r="H667" s="40"/>
      <c r="I667" s="222"/>
      <c r="J667" s="195"/>
      <c r="K667" s="195"/>
      <c r="L667" s="195"/>
      <c r="M667" s="194"/>
      <c r="N667" s="38"/>
      <c r="O667" s="38"/>
      <c r="P667" s="13"/>
      <c r="Q667" s="13"/>
      <c r="R667" s="13"/>
      <c r="S667" s="27"/>
      <c r="T667" s="11"/>
      <c r="U667"/>
      <c r="V667" s="13"/>
      <c r="W667" s="13"/>
      <c r="X667" s="13"/>
    </row>
    <row r="668" spans="1:24" ht="18.75" customHeight="1" x14ac:dyDescent="0.25">
      <c r="J668" s="197">
        <f>SUM(J2:J665)</f>
        <v>16507509.110000001</v>
      </c>
      <c r="K668" s="197">
        <f>SUM(K2:K665)</f>
        <v>72353772.967399612</v>
      </c>
      <c r="L668" s="197"/>
    </row>
    <row r="669" spans="1:24" ht="18.95" customHeight="1" x14ac:dyDescent="0.25">
      <c r="J669" s="194">
        <v>16507509</v>
      </c>
      <c r="K669" s="194">
        <f>+Sheet1!T10</f>
        <v>89323398.699999988</v>
      </c>
    </row>
    <row r="670" spans="1:24" ht="18.95" customHeight="1" x14ac:dyDescent="0.25">
      <c r="J670" s="197">
        <f>+J669-J668</f>
        <v>-0.1100000012665987</v>
      </c>
      <c r="K670" s="197">
        <f>+K669-K668</f>
        <v>16969625.732600376</v>
      </c>
      <c r="L670" s="197"/>
    </row>
  </sheetData>
  <autoFilter ref="A1:X665">
    <filterColumn colId="0">
      <customFilters>
        <customFilter operator="notEqual" val=" "/>
      </customFilters>
    </filterColumn>
    <filterColumn colId="1">
      <customFilters>
        <customFilter operator="notEqual" val=" "/>
      </customFilters>
    </filterColumn>
    <sortState ref="A2:X663">
      <sortCondition ref="I1:I663"/>
    </sortState>
  </autoFilter>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2"/>
  <sheetViews>
    <sheetView tabSelected="1" workbookViewId="0">
      <selection activeCell="C16" sqref="C16"/>
    </sheetView>
  </sheetViews>
  <sheetFormatPr defaultRowHeight="15" x14ac:dyDescent="0.25"/>
  <cols>
    <col min="1" max="1" width="13.7109375" style="232" customWidth="1"/>
    <col min="2" max="2" width="18.5703125" style="232" hidden="1" customWidth="1"/>
    <col min="3" max="3" width="49.42578125" style="232" customWidth="1"/>
    <col min="4" max="4" width="15.5703125" style="232" customWidth="1"/>
    <col min="5" max="5" width="14.85546875" style="232" customWidth="1"/>
    <col min="6" max="6" width="17.140625" style="232" customWidth="1"/>
    <col min="7" max="7" width="15.85546875" style="232" customWidth="1"/>
    <col min="8" max="8" width="18.42578125" style="232" customWidth="1"/>
    <col min="9" max="10" width="9.140625" style="233"/>
    <col min="11" max="11" width="0" style="233" hidden="1" customWidth="1"/>
    <col min="12" max="16384" width="9.140625" style="233"/>
  </cols>
  <sheetData>
    <row r="1" spans="1:11" ht="21" x14ac:dyDescent="0.35">
      <c r="A1" s="236" t="s">
        <v>2666</v>
      </c>
      <c r="B1" s="248"/>
      <c r="C1" s="248"/>
      <c r="D1" s="248"/>
      <c r="E1" s="248"/>
      <c r="F1" s="248"/>
      <c r="G1" s="248"/>
      <c r="H1" s="245"/>
    </row>
    <row r="2" spans="1:11" x14ac:dyDescent="0.25">
      <c r="A2" s="249"/>
      <c r="B2" s="243"/>
      <c r="C2" s="243"/>
      <c r="D2" s="243"/>
      <c r="E2" s="243"/>
      <c r="F2" s="243"/>
      <c r="G2" s="243"/>
      <c r="H2" s="246"/>
    </row>
    <row r="3" spans="1:11" ht="18.75" x14ac:dyDescent="0.3">
      <c r="A3" s="244" t="s">
        <v>2753</v>
      </c>
      <c r="B3" s="244"/>
      <c r="C3" s="244"/>
      <c r="D3" s="244"/>
      <c r="E3" s="244"/>
      <c r="F3" s="244"/>
      <c r="G3" s="244"/>
      <c r="H3" s="247"/>
    </row>
    <row r="4" spans="1:11" ht="32.25" thickBot="1" x14ac:dyDescent="0.3">
      <c r="A4" s="237" t="s">
        <v>2662</v>
      </c>
      <c r="B4" s="238" t="s">
        <v>2649</v>
      </c>
      <c r="C4" s="238" t="s">
        <v>2599</v>
      </c>
      <c r="D4" s="238" t="s">
        <v>2754</v>
      </c>
      <c r="E4" s="238" t="s">
        <v>2663</v>
      </c>
      <c r="F4" s="238" t="s">
        <v>2664</v>
      </c>
      <c r="G4" s="238" t="s">
        <v>2665</v>
      </c>
      <c r="H4" s="239" t="s">
        <v>2396</v>
      </c>
      <c r="K4" s="233" t="e">
        <f>UPPER(C5:C552)</f>
        <v>#VALUE!</v>
      </c>
    </row>
    <row r="5" spans="1:11" ht="15.95" customHeight="1" x14ac:dyDescent="0.25">
      <c r="A5" s="232">
        <v>103</v>
      </c>
      <c r="B5" s="240">
        <v>2812</v>
      </c>
      <c r="C5" s="232" t="s">
        <v>697</v>
      </c>
      <c r="D5" s="234">
        <v>611</v>
      </c>
      <c r="E5" s="234">
        <v>610</v>
      </c>
      <c r="F5" s="234" t="s">
        <v>2371</v>
      </c>
      <c r="G5" s="232">
        <v>726103</v>
      </c>
      <c r="H5" s="232" t="s">
        <v>2582</v>
      </c>
    </row>
    <row r="6" spans="1:11" ht="15.95" customHeight="1" x14ac:dyDescent="0.25">
      <c r="A6" s="232">
        <v>104</v>
      </c>
      <c r="B6" s="240">
        <v>2812</v>
      </c>
      <c r="C6" s="232" t="s">
        <v>647</v>
      </c>
      <c r="D6" s="234">
        <v>611</v>
      </c>
      <c r="E6" s="234">
        <v>610</v>
      </c>
      <c r="F6" s="234" t="s">
        <v>2361</v>
      </c>
      <c r="G6" s="232">
        <v>806104</v>
      </c>
      <c r="H6" s="234" t="s">
        <v>2648</v>
      </c>
    </row>
    <row r="7" spans="1:11" ht="15.95" customHeight="1" x14ac:dyDescent="0.25">
      <c r="A7" s="232">
        <v>107</v>
      </c>
      <c r="B7" s="240">
        <v>2812</v>
      </c>
      <c r="C7" s="232" t="s">
        <v>698</v>
      </c>
      <c r="D7" s="234">
        <v>611</v>
      </c>
      <c r="E7" s="234">
        <v>610</v>
      </c>
      <c r="F7" s="234" t="s">
        <v>2337</v>
      </c>
      <c r="G7" s="232">
        <v>726107</v>
      </c>
      <c r="H7" s="232" t="s">
        <v>2582</v>
      </c>
    </row>
    <row r="8" spans="1:11" ht="15.95" customHeight="1" x14ac:dyDescent="0.25">
      <c r="A8" s="232">
        <v>112</v>
      </c>
      <c r="B8" s="240">
        <v>2812</v>
      </c>
      <c r="C8" s="232" t="s">
        <v>699</v>
      </c>
      <c r="D8" s="234">
        <v>611</v>
      </c>
      <c r="E8" s="234">
        <v>610</v>
      </c>
      <c r="F8" s="234" t="s">
        <v>2378</v>
      </c>
      <c r="G8" s="232">
        <v>726112</v>
      </c>
      <c r="H8" s="232" t="s">
        <v>2582</v>
      </c>
    </row>
    <row r="9" spans="1:11" ht="15.95" customHeight="1" x14ac:dyDescent="0.25">
      <c r="A9" s="232">
        <v>114</v>
      </c>
      <c r="B9" s="240">
        <v>2812</v>
      </c>
      <c r="C9" s="232" t="s">
        <v>648</v>
      </c>
      <c r="D9" s="234">
        <v>611</v>
      </c>
      <c r="E9" s="234">
        <v>610</v>
      </c>
      <c r="F9" s="234" t="s">
        <v>2338</v>
      </c>
      <c r="G9" s="232">
        <v>806114</v>
      </c>
      <c r="H9" s="234" t="s">
        <v>2648</v>
      </c>
    </row>
    <row r="10" spans="1:11" ht="15.95" customHeight="1" x14ac:dyDescent="0.25">
      <c r="A10" s="232">
        <v>116</v>
      </c>
      <c r="B10" s="240">
        <v>2812</v>
      </c>
      <c r="C10" s="232" t="s">
        <v>700</v>
      </c>
      <c r="D10" s="234">
        <v>611</v>
      </c>
      <c r="E10" s="234">
        <v>610</v>
      </c>
      <c r="F10" s="234" t="s">
        <v>2338</v>
      </c>
      <c r="G10" s="232">
        <v>726116</v>
      </c>
      <c r="H10" s="232" t="s">
        <v>2582</v>
      </c>
    </row>
    <row r="11" spans="1:11" ht="15.95" customHeight="1" x14ac:dyDescent="0.25">
      <c r="A11" s="232">
        <v>118</v>
      </c>
      <c r="B11" s="240">
        <v>2812</v>
      </c>
      <c r="C11" s="232" t="s">
        <v>2755</v>
      </c>
      <c r="D11" s="234">
        <v>611</v>
      </c>
      <c r="E11" s="234">
        <v>610</v>
      </c>
      <c r="F11" s="234" t="s">
        <v>2380</v>
      </c>
      <c r="G11" s="232">
        <v>806118</v>
      </c>
      <c r="H11" s="234" t="s">
        <v>2648</v>
      </c>
    </row>
    <row r="12" spans="1:11" ht="15.95" customHeight="1" x14ac:dyDescent="0.25">
      <c r="A12" s="232">
        <v>123</v>
      </c>
      <c r="B12" s="240">
        <v>2812</v>
      </c>
      <c r="C12" s="232" t="s">
        <v>649</v>
      </c>
      <c r="D12" s="234">
        <v>611</v>
      </c>
      <c r="E12" s="234">
        <v>610</v>
      </c>
      <c r="F12" s="234" t="s">
        <v>2378</v>
      </c>
      <c r="G12" s="232">
        <v>806123</v>
      </c>
      <c r="H12" s="234" t="s">
        <v>2648</v>
      </c>
    </row>
    <row r="13" spans="1:11" ht="15.95" customHeight="1" x14ac:dyDescent="0.25">
      <c r="A13" s="232">
        <v>124</v>
      </c>
      <c r="B13" s="240">
        <v>2812</v>
      </c>
      <c r="C13" s="232" t="s">
        <v>702</v>
      </c>
      <c r="D13" s="234">
        <v>611</v>
      </c>
      <c r="E13" s="234">
        <v>610</v>
      </c>
      <c r="F13" s="234" t="s">
        <v>2380</v>
      </c>
      <c r="G13" s="232">
        <v>806124</v>
      </c>
      <c r="H13" s="234" t="s">
        <v>2648</v>
      </c>
    </row>
    <row r="14" spans="1:11" ht="15.95" customHeight="1" x14ac:dyDescent="0.25">
      <c r="A14" s="232">
        <v>126</v>
      </c>
      <c r="B14" s="240">
        <v>2812</v>
      </c>
      <c r="C14" s="232" t="s">
        <v>703</v>
      </c>
      <c r="D14" s="234">
        <v>611</v>
      </c>
      <c r="E14" s="234">
        <v>610</v>
      </c>
      <c r="F14" s="234" t="s">
        <v>2374</v>
      </c>
      <c r="G14" s="232">
        <v>806126</v>
      </c>
      <c r="H14" s="234" t="s">
        <v>2648</v>
      </c>
    </row>
    <row r="15" spans="1:11" ht="15.95" customHeight="1" x14ac:dyDescent="0.25">
      <c r="A15" s="232">
        <v>128</v>
      </c>
      <c r="B15" s="240">
        <v>0</v>
      </c>
      <c r="C15" s="232" t="s">
        <v>2756</v>
      </c>
      <c r="D15" s="234">
        <v>611</v>
      </c>
      <c r="E15" s="234">
        <v>610</v>
      </c>
      <c r="F15" s="234" t="s">
        <v>2378</v>
      </c>
      <c r="G15" s="232">
        <v>730025</v>
      </c>
      <c r="H15" s="232" t="s">
        <v>2647</v>
      </c>
    </row>
    <row r="16" spans="1:11" ht="15.95" customHeight="1" x14ac:dyDescent="0.25">
      <c r="A16" s="232">
        <v>129</v>
      </c>
      <c r="B16" s="240">
        <v>2812</v>
      </c>
      <c r="C16" s="232" t="s">
        <v>705</v>
      </c>
      <c r="D16" s="234">
        <v>611</v>
      </c>
      <c r="E16" s="234">
        <v>610</v>
      </c>
      <c r="F16" s="234" t="s">
        <v>2350</v>
      </c>
      <c r="G16" s="232">
        <v>726129</v>
      </c>
      <c r="H16" s="232" t="s">
        <v>2582</v>
      </c>
    </row>
    <row r="17" spans="1:8" ht="15.95" customHeight="1" x14ac:dyDescent="0.25">
      <c r="A17" s="232">
        <v>130</v>
      </c>
      <c r="B17" s="240">
        <v>2812</v>
      </c>
      <c r="C17" s="232" t="s">
        <v>706</v>
      </c>
      <c r="D17" s="234">
        <v>611</v>
      </c>
      <c r="E17" s="234">
        <v>610</v>
      </c>
      <c r="F17" s="234" t="s">
        <v>2369</v>
      </c>
      <c r="G17" s="232">
        <v>806130</v>
      </c>
      <c r="H17" s="234" t="s">
        <v>2648</v>
      </c>
    </row>
    <row r="18" spans="1:8" ht="15.95" customHeight="1" x14ac:dyDescent="0.25">
      <c r="A18" s="232">
        <v>132</v>
      </c>
      <c r="B18" s="240">
        <v>2812</v>
      </c>
      <c r="C18" s="232" t="s">
        <v>707</v>
      </c>
      <c r="D18" s="234">
        <v>611</v>
      </c>
      <c r="E18" s="234">
        <v>610</v>
      </c>
      <c r="F18" s="234" t="s">
        <v>2376</v>
      </c>
      <c r="G18" s="232">
        <v>806132</v>
      </c>
      <c r="H18" s="234" t="s">
        <v>2648</v>
      </c>
    </row>
    <row r="19" spans="1:8" ht="15.95" customHeight="1" x14ac:dyDescent="0.25">
      <c r="A19" s="232">
        <v>133</v>
      </c>
      <c r="B19" s="240">
        <v>2812</v>
      </c>
      <c r="C19" s="232" t="s">
        <v>708</v>
      </c>
      <c r="D19" s="234">
        <v>611</v>
      </c>
      <c r="E19" s="234">
        <v>610</v>
      </c>
      <c r="F19" s="234" t="s">
        <v>2351</v>
      </c>
      <c r="G19" s="232">
        <v>806133</v>
      </c>
      <c r="H19" s="234" t="s">
        <v>2648</v>
      </c>
    </row>
    <row r="20" spans="1:8" ht="15.95" customHeight="1" x14ac:dyDescent="0.25">
      <c r="A20" s="232">
        <v>134</v>
      </c>
      <c r="B20" s="240">
        <v>2812</v>
      </c>
      <c r="C20" s="232" t="s">
        <v>2757</v>
      </c>
      <c r="D20" s="234">
        <v>611</v>
      </c>
      <c r="E20" s="234">
        <v>610</v>
      </c>
      <c r="F20" s="234" t="s">
        <v>2378</v>
      </c>
      <c r="G20" s="232">
        <v>726134</v>
      </c>
      <c r="H20" s="232" t="s">
        <v>2582</v>
      </c>
    </row>
    <row r="21" spans="1:8" ht="15.95" customHeight="1" x14ac:dyDescent="0.25">
      <c r="A21" s="232">
        <v>139</v>
      </c>
      <c r="B21" s="240">
        <v>2812</v>
      </c>
      <c r="C21" s="232" t="s">
        <v>710</v>
      </c>
      <c r="D21" s="234">
        <v>611</v>
      </c>
      <c r="E21" s="234">
        <v>610</v>
      </c>
      <c r="F21" s="234" t="s">
        <v>2371</v>
      </c>
      <c r="G21" s="232">
        <v>806139</v>
      </c>
      <c r="H21" s="234" t="s">
        <v>2648</v>
      </c>
    </row>
    <row r="22" spans="1:8" ht="15.95" customHeight="1" x14ac:dyDescent="0.25">
      <c r="A22" s="232">
        <v>142</v>
      </c>
      <c r="B22" s="240">
        <v>2812</v>
      </c>
      <c r="C22" s="232" t="s">
        <v>711</v>
      </c>
      <c r="D22" s="234">
        <v>651</v>
      </c>
      <c r="E22" s="234">
        <v>614</v>
      </c>
      <c r="F22" s="234" t="s">
        <v>2339</v>
      </c>
      <c r="G22" s="232">
        <v>806142</v>
      </c>
      <c r="H22" s="234" t="s">
        <v>2648</v>
      </c>
    </row>
    <row r="23" spans="1:8" ht="15.95" customHeight="1" x14ac:dyDescent="0.25">
      <c r="A23" s="232">
        <v>143</v>
      </c>
      <c r="B23" s="240">
        <v>2812</v>
      </c>
      <c r="C23" s="232" t="s">
        <v>2758</v>
      </c>
      <c r="D23" s="234">
        <v>611</v>
      </c>
      <c r="E23" s="234">
        <v>610</v>
      </c>
      <c r="F23" s="234" t="s">
        <v>2337</v>
      </c>
      <c r="G23" s="232">
        <v>806143</v>
      </c>
      <c r="H23" s="234" t="s">
        <v>2648</v>
      </c>
    </row>
    <row r="24" spans="1:8" ht="15.95" customHeight="1" x14ac:dyDescent="0.25">
      <c r="A24" s="232">
        <v>144</v>
      </c>
      <c r="B24" s="240">
        <v>2812</v>
      </c>
      <c r="C24" s="232" t="s">
        <v>712</v>
      </c>
      <c r="D24" s="234">
        <v>611</v>
      </c>
      <c r="E24" s="234">
        <v>610</v>
      </c>
      <c r="F24" s="234" t="s">
        <v>2374</v>
      </c>
      <c r="G24" s="232">
        <v>806144</v>
      </c>
      <c r="H24" s="234" t="s">
        <v>2648</v>
      </c>
    </row>
    <row r="25" spans="1:8" ht="15.95" customHeight="1" x14ac:dyDescent="0.25">
      <c r="A25" s="232">
        <v>145</v>
      </c>
      <c r="B25" s="240">
        <v>2812</v>
      </c>
      <c r="C25" s="232" t="s">
        <v>2759</v>
      </c>
      <c r="D25" s="234">
        <v>611</v>
      </c>
      <c r="E25" s="234">
        <v>610</v>
      </c>
      <c r="F25" s="234" t="s">
        <v>2383</v>
      </c>
      <c r="G25" s="232">
        <v>806145</v>
      </c>
      <c r="H25" s="234" t="s">
        <v>2648</v>
      </c>
    </row>
    <row r="26" spans="1:8" ht="15.95" customHeight="1" x14ac:dyDescent="0.25">
      <c r="A26" s="232">
        <v>154</v>
      </c>
      <c r="B26" s="240">
        <v>2812</v>
      </c>
      <c r="C26" s="232" t="s">
        <v>2760</v>
      </c>
      <c r="D26" s="234">
        <v>611</v>
      </c>
      <c r="E26" s="234">
        <v>610</v>
      </c>
      <c r="F26" s="234" t="s">
        <v>2337</v>
      </c>
      <c r="G26" s="232">
        <v>806154</v>
      </c>
      <c r="H26" s="234" t="s">
        <v>2648</v>
      </c>
    </row>
    <row r="27" spans="1:8" ht="15.95" customHeight="1" x14ac:dyDescent="0.25">
      <c r="A27" s="232">
        <v>163</v>
      </c>
      <c r="B27" s="240">
        <v>2812</v>
      </c>
      <c r="C27" s="232" t="s">
        <v>715</v>
      </c>
      <c r="D27" s="234">
        <v>651</v>
      </c>
      <c r="E27" s="234">
        <v>614</v>
      </c>
      <c r="F27" s="234" t="s">
        <v>2339</v>
      </c>
      <c r="G27" s="232">
        <v>806163</v>
      </c>
      <c r="H27" s="234" t="s">
        <v>2648</v>
      </c>
    </row>
    <row r="28" spans="1:8" ht="15.95" customHeight="1" x14ac:dyDescent="0.25">
      <c r="A28" s="232">
        <v>167</v>
      </c>
      <c r="B28" s="240">
        <v>2812</v>
      </c>
      <c r="C28" s="232" t="s">
        <v>650</v>
      </c>
      <c r="D28" s="234">
        <v>611</v>
      </c>
      <c r="E28" s="234">
        <v>610</v>
      </c>
      <c r="F28" s="234" t="s">
        <v>2361</v>
      </c>
      <c r="G28" s="232">
        <v>806167</v>
      </c>
      <c r="H28" s="234" t="s">
        <v>2648</v>
      </c>
    </row>
    <row r="29" spans="1:8" ht="15.95" customHeight="1" x14ac:dyDescent="0.25">
      <c r="A29" s="232">
        <v>169</v>
      </c>
      <c r="B29" s="240">
        <v>2812</v>
      </c>
      <c r="C29" s="232" t="s">
        <v>2761</v>
      </c>
      <c r="D29" s="234">
        <v>611</v>
      </c>
      <c r="E29" s="234">
        <v>610</v>
      </c>
      <c r="F29" s="234" t="s">
        <v>2353</v>
      </c>
      <c r="G29" s="232">
        <v>806169</v>
      </c>
      <c r="H29" s="234" t="s">
        <v>2648</v>
      </c>
    </row>
    <row r="30" spans="1:8" ht="15.95" customHeight="1" x14ac:dyDescent="0.25">
      <c r="A30" s="232">
        <v>171</v>
      </c>
      <c r="B30" s="240">
        <v>2812</v>
      </c>
      <c r="C30" s="232" t="s">
        <v>717</v>
      </c>
      <c r="D30" s="234">
        <v>611</v>
      </c>
      <c r="E30" s="234">
        <v>610</v>
      </c>
      <c r="F30" s="234" t="s">
        <v>2375</v>
      </c>
      <c r="G30" s="232">
        <v>806171</v>
      </c>
      <c r="H30" s="234" t="s">
        <v>2648</v>
      </c>
    </row>
    <row r="31" spans="1:8" ht="15.95" customHeight="1" x14ac:dyDescent="0.25">
      <c r="A31" s="232">
        <v>173</v>
      </c>
      <c r="B31" s="240">
        <v>2812</v>
      </c>
      <c r="C31" s="232" t="s">
        <v>718</v>
      </c>
      <c r="D31" s="234">
        <v>611</v>
      </c>
      <c r="E31" s="234">
        <v>610</v>
      </c>
      <c r="F31" s="234" t="s">
        <v>2350</v>
      </c>
      <c r="G31" s="232">
        <v>806173</v>
      </c>
      <c r="H31" s="234" t="s">
        <v>2648</v>
      </c>
    </row>
    <row r="32" spans="1:8" ht="15.95" customHeight="1" x14ac:dyDescent="0.25">
      <c r="A32" s="232">
        <v>177</v>
      </c>
      <c r="B32" s="240">
        <v>2812</v>
      </c>
      <c r="C32" s="232" t="s">
        <v>719</v>
      </c>
      <c r="D32" s="234">
        <v>651</v>
      </c>
      <c r="E32" s="234">
        <v>614</v>
      </c>
      <c r="F32" s="234" t="s">
        <v>2339</v>
      </c>
      <c r="G32" s="232">
        <v>806177</v>
      </c>
      <c r="H32" s="234" t="s">
        <v>2648</v>
      </c>
    </row>
    <row r="33" spans="1:8" ht="15.95" customHeight="1" x14ac:dyDescent="0.25">
      <c r="A33" s="232">
        <v>179</v>
      </c>
      <c r="B33" s="240">
        <v>2812</v>
      </c>
      <c r="C33" s="232" t="s">
        <v>651</v>
      </c>
      <c r="D33" s="234">
        <v>611</v>
      </c>
      <c r="E33" s="234">
        <v>610</v>
      </c>
      <c r="F33" s="234" t="s">
        <v>2353</v>
      </c>
      <c r="G33" s="232">
        <v>806179</v>
      </c>
      <c r="H33" s="234" t="s">
        <v>2648</v>
      </c>
    </row>
    <row r="34" spans="1:8" ht="15.95" customHeight="1" x14ac:dyDescent="0.25">
      <c r="A34" s="232">
        <v>182</v>
      </c>
      <c r="B34" s="240">
        <v>2812</v>
      </c>
      <c r="C34" s="232" t="s">
        <v>720</v>
      </c>
      <c r="D34" s="234">
        <v>611</v>
      </c>
      <c r="E34" s="234">
        <v>610</v>
      </c>
      <c r="F34" s="234" t="s">
        <v>2353</v>
      </c>
      <c r="G34" s="232">
        <v>806182</v>
      </c>
      <c r="H34" s="234" t="s">
        <v>2648</v>
      </c>
    </row>
    <row r="35" spans="1:8" ht="15.95" customHeight="1" x14ac:dyDescent="0.25">
      <c r="A35" s="232">
        <v>184</v>
      </c>
      <c r="B35" s="240">
        <v>2812</v>
      </c>
      <c r="C35" s="232" t="s">
        <v>721</v>
      </c>
      <c r="D35" s="234">
        <v>611</v>
      </c>
      <c r="E35" s="234">
        <v>610</v>
      </c>
      <c r="F35" s="234" t="s">
        <v>2371</v>
      </c>
      <c r="G35" s="232">
        <v>726184</v>
      </c>
      <c r="H35" s="232" t="s">
        <v>2582</v>
      </c>
    </row>
    <row r="36" spans="1:8" ht="15.95" customHeight="1" x14ac:dyDescent="0.25">
      <c r="A36" s="232">
        <v>186</v>
      </c>
      <c r="B36" s="240">
        <v>2812</v>
      </c>
      <c r="C36" s="232" t="s">
        <v>652</v>
      </c>
      <c r="D36" s="234">
        <v>611</v>
      </c>
      <c r="E36" s="234">
        <v>610</v>
      </c>
      <c r="F36" s="234" t="s">
        <v>2337</v>
      </c>
      <c r="G36" s="232">
        <v>806186</v>
      </c>
      <c r="H36" s="234" t="s">
        <v>2648</v>
      </c>
    </row>
    <row r="37" spans="1:8" ht="15.95" customHeight="1" x14ac:dyDescent="0.25">
      <c r="A37" s="232">
        <v>187</v>
      </c>
      <c r="B37" s="240">
        <v>2812</v>
      </c>
      <c r="C37" s="232" t="s">
        <v>722</v>
      </c>
      <c r="D37" s="234">
        <v>611</v>
      </c>
      <c r="E37" s="234">
        <v>610</v>
      </c>
      <c r="F37" s="234" t="s">
        <v>2354</v>
      </c>
      <c r="G37" s="232">
        <v>806187</v>
      </c>
      <c r="H37" s="234" t="s">
        <v>2648</v>
      </c>
    </row>
    <row r="38" spans="1:8" ht="15.95" customHeight="1" x14ac:dyDescent="0.25">
      <c r="A38" s="232">
        <v>188</v>
      </c>
      <c r="B38" s="240">
        <v>2812</v>
      </c>
      <c r="C38" s="232" t="s">
        <v>723</v>
      </c>
      <c r="D38" s="234">
        <v>611</v>
      </c>
      <c r="E38" s="234">
        <v>610</v>
      </c>
      <c r="F38" s="234" t="s">
        <v>2361</v>
      </c>
      <c r="G38" s="232">
        <v>806188</v>
      </c>
      <c r="H38" s="234" t="s">
        <v>2648</v>
      </c>
    </row>
    <row r="39" spans="1:8" ht="15.95" customHeight="1" x14ac:dyDescent="0.25">
      <c r="A39" s="232">
        <v>192</v>
      </c>
      <c r="B39" s="240">
        <v>2812</v>
      </c>
      <c r="C39" s="232" t="s">
        <v>724</v>
      </c>
      <c r="D39" s="234">
        <v>611</v>
      </c>
      <c r="E39" s="234">
        <v>610</v>
      </c>
      <c r="F39" s="234" t="s">
        <v>2375</v>
      </c>
      <c r="G39" s="232">
        <v>806192</v>
      </c>
      <c r="H39" s="234" t="s">
        <v>2648</v>
      </c>
    </row>
    <row r="40" spans="1:8" ht="15.95" customHeight="1" x14ac:dyDescent="0.25">
      <c r="A40" s="232">
        <v>195</v>
      </c>
      <c r="B40" s="240">
        <v>2812</v>
      </c>
      <c r="C40" s="232" t="s">
        <v>725</v>
      </c>
      <c r="D40" s="234">
        <v>611</v>
      </c>
      <c r="E40" s="234">
        <v>610</v>
      </c>
      <c r="F40" s="234" t="s">
        <v>2361</v>
      </c>
      <c r="G40" s="232">
        <v>806195</v>
      </c>
      <c r="H40" s="234" t="s">
        <v>2648</v>
      </c>
    </row>
    <row r="41" spans="1:8" ht="15.95" customHeight="1" x14ac:dyDescent="0.25">
      <c r="A41" s="232">
        <v>196</v>
      </c>
      <c r="B41" s="240">
        <v>2812</v>
      </c>
      <c r="C41" s="232" t="s">
        <v>2762</v>
      </c>
      <c r="D41" s="234">
        <v>611</v>
      </c>
      <c r="E41" s="234">
        <v>610</v>
      </c>
      <c r="F41" s="234" t="s">
        <v>2387</v>
      </c>
      <c r="G41" s="232">
        <v>726196</v>
      </c>
      <c r="H41" s="232" t="s">
        <v>2582</v>
      </c>
    </row>
    <row r="42" spans="1:8" ht="15.95" customHeight="1" x14ac:dyDescent="0.25">
      <c r="A42" s="232">
        <v>201</v>
      </c>
      <c r="B42" s="240">
        <v>2812</v>
      </c>
      <c r="C42" s="232" t="s">
        <v>2763</v>
      </c>
      <c r="D42" s="234">
        <v>651</v>
      </c>
      <c r="E42" s="234">
        <v>614</v>
      </c>
      <c r="F42" s="234" t="s">
        <v>2339</v>
      </c>
      <c r="G42" s="232">
        <v>806201</v>
      </c>
      <c r="H42" s="234" t="s">
        <v>2648</v>
      </c>
    </row>
    <row r="43" spans="1:8" ht="15.95" customHeight="1" x14ac:dyDescent="0.25">
      <c r="A43" s="232">
        <v>202</v>
      </c>
      <c r="B43" s="240">
        <v>2812</v>
      </c>
      <c r="C43" s="232" t="s">
        <v>727</v>
      </c>
      <c r="D43" s="234">
        <v>611</v>
      </c>
      <c r="E43" s="234">
        <v>610</v>
      </c>
      <c r="F43" s="234" t="s">
        <v>2382</v>
      </c>
      <c r="G43" s="232">
        <v>726202</v>
      </c>
      <c r="H43" s="232" t="s">
        <v>2582</v>
      </c>
    </row>
    <row r="44" spans="1:8" ht="15.95" customHeight="1" x14ac:dyDescent="0.25">
      <c r="A44" s="232">
        <v>204</v>
      </c>
      <c r="B44" s="240">
        <v>2812</v>
      </c>
      <c r="C44" s="232" t="s">
        <v>653</v>
      </c>
      <c r="D44" s="234">
        <v>611</v>
      </c>
      <c r="E44" s="234">
        <v>610</v>
      </c>
      <c r="F44" s="234" t="s">
        <v>2361</v>
      </c>
      <c r="G44" s="232">
        <v>806204</v>
      </c>
      <c r="H44" s="234" t="s">
        <v>2648</v>
      </c>
    </row>
    <row r="45" spans="1:8" ht="15.95" customHeight="1" x14ac:dyDescent="0.25">
      <c r="A45" s="232">
        <v>206</v>
      </c>
      <c r="B45" s="240">
        <v>2812</v>
      </c>
      <c r="C45" s="232" t="s">
        <v>728</v>
      </c>
      <c r="D45" s="234">
        <v>611</v>
      </c>
      <c r="E45" s="234">
        <v>610</v>
      </c>
      <c r="F45" s="234" t="s">
        <v>2383</v>
      </c>
      <c r="G45" s="232">
        <v>806206</v>
      </c>
      <c r="H45" s="234" t="s">
        <v>2648</v>
      </c>
    </row>
    <row r="46" spans="1:8" ht="15.95" customHeight="1" x14ac:dyDescent="0.25">
      <c r="A46" s="232">
        <v>207</v>
      </c>
      <c r="B46" s="240">
        <v>2812</v>
      </c>
      <c r="C46" s="232" t="s">
        <v>654</v>
      </c>
      <c r="D46" s="234">
        <v>611</v>
      </c>
      <c r="E46" s="234">
        <v>610</v>
      </c>
      <c r="F46" s="234" t="s">
        <v>2361</v>
      </c>
      <c r="G46" s="232">
        <v>806207</v>
      </c>
      <c r="H46" s="234" t="s">
        <v>2648</v>
      </c>
    </row>
    <row r="47" spans="1:8" ht="15.95" customHeight="1" x14ac:dyDescent="0.25">
      <c r="A47" s="232">
        <v>210</v>
      </c>
      <c r="B47" s="240">
        <v>0</v>
      </c>
      <c r="C47" s="232" t="s">
        <v>2596</v>
      </c>
      <c r="D47" s="234">
        <v>610</v>
      </c>
      <c r="E47" s="234">
        <v>610</v>
      </c>
      <c r="F47" s="234" t="s">
        <v>2337</v>
      </c>
      <c r="G47" s="232">
        <v>700372</v>
      </c>
      <c r="H47" s="232" t="s">
        <v>2561</v>
      </c>
    </row>
    <row r="48" spans="1:8" ht="15.95" customHeight="1" x14ac:dyDescent="0.25">
      <c r="A48" s="232">
        <v>211</v>
      </c>
      <c r="B48" s="240">
        <v>2812</v>
      </c>
      <c r="C48" s="232" t="s">
        <v>730</v>
      </c>
      <c r="D48" s="234">
        <v>611</v>
      </c>
      <c r="E48" s="234">
        <v>610</v>
      </c>
      <c r="F48" s="234" t="s">
        <v>2343</v>
      </c>
      <c r="G48" s="232">
        <v>806211</v>
      </c>
      <c r="H48" s="234" t="s">
        <v>2648</v>
      </c>
    </row>
    <row r="49" spans="1:8" ht="15.95" customHeight="1" x14ac:dyDescent="0.25">
      <c r="A49" s="232">
        <v>221</v>
      </c>
      <c r="B49" s="240">
        <v>2812</v>
      </c>
      <c r="C49" s="232" t="s">
        <v>731</v>
      </c>
      <c r="D49" s="234">
        <v>611</v>
      </c>
      <c r="E49" s="234">
        <v>610</v>
      </c>
      <c r="F49" s="234" t="s">
        <v>2364</v>
      </c>
      <c r="G49" s="232">
        <v>806221</v>
      </c>
      <c r="H49" s="234" t="s">
        <v>2648</v>
      </c>
    </row>
    <row r="50" spans="1:8" ht="15.95" customHeight="1" x14ac:dyDescent="0.25">
      <c r="A50" s="232">
        <v>223</v>
      </c>
      <c r="B50" s="240">
        <v>2812</v>
      </c>
      <c r="C50" s="232" t="s">
        <v>655</v>
      </c>
      <c r="D50" s="234">
        <v>611</v>
      </c>
      <c r="E50" s="234">
        <v>610</v>
      </c>
      <c r="F50" s="234" t="s">
        <v>2378</v>
      </c>
      <c r="G50" s="232">
        <v>806223</v>
      </c>
      <c r="H50" s="234" t="s">
        <v>2648</v>
      </c>
    </row>
    <row r="51" spans="1:8" ht="15.95" customHeight="1" x14ac:dyDescent="0.25">
      <c r="A51" s="232">
        <v>226</v>
      </c>
      <c r="B51" s="240">
        <v>2812</v>
      </c>
      <c r="C51" s="232" t="s">
        <v>732</v>
      </c>
      <c r="D51" s="234">
        <v>611</v>
      </c>
      <c r="E51" s="234">
        <v>610</v>
      </c>
      <c r="F51" s="234" t="s">
        <v>2381</v>
      </c>
      <c r="G51" s="232">
        <v>806226</v>
      </c>
      <c r="H51" s="234" t="s">
        <v>2648</v>
      </c>
    </row>
    <row r="52" spans="1:8" ht="15.95" customHeight="1" x14ac:dyDescent="0.25">
      <c r="A52" s="232">
        <v>229</v>
      </c>
      <c r="B52" s="240">
        <v>2812</v>
      </c>
      <c r="C52" s="232" t="s">
        <v>656</v>
      </c>
      <c r="D52" s="234">
        <v>611</v>
      </c>
      <c r="E52" s="234">
        <v>610</v>
      </c>
      <c r="F52" s="234" t="s">
        <v>2350</v>
      </c>
      <c r="G52" s="232">
        <v>806229</v>
      </c>
      <c r="H52" s="234" t="s">
        <v>2648</v>
      </c>
    </row>
    <row r="53" spans="1:8" ht="15.95" customHeight="1" x14ac:dyDescent="0.25">
      <c r="A53" s="232">
        <v>231</v>
      </c>
      <c r="B53" s="240">
        <v>2812</v>
      </c>
      <c r="C53" s="232" t="s">
        <v>733</v>
      </c>
      <c r="D53" s="234">
        <v>611</v>
      </c>
      <c r="E53" s="234">
        <v>610</v>
      </c>
      <c r="F53" s="234" t="s">
        <v>2350</v>
      </c>
      <c r="G53" s="232">
        <v>726231</v>
      </c>
      <c r="H53" s="232" t="s">
        <v>2582</v>
      </c>
    </row>
    <row r="54" spans="1:8" ht="15.95" customHeight="1" x14ac:dyDescent="0.25">
      <c r="A54" s="232">
        <v>232</v>
      </c>
      <c r="B54" s="240">
        <v>2812</v>
      </c>
      <c r="C54" s="232" t="s">
        <v>2764</v>
      </c>
      <c r="D54" s="234">
        <v>611</v>
      </c>
      <c r="E54" s="234">
        <v>610</v>
      </c>
      <c r="F54" s="234" t="s">
        <v>2375</v>
      </c>
      <c r="G54" s="232">
        <v>726232</v>
      </c>
      <c r="H54" s="232" t="s">
        <v>2582</v>
      </c>
    </row>
    <row r="55" spans="1:8" ht="15.95" customHeight="1" x14ac:dyDescent="0.25">
      <c r="A55" s="232">
        <v>233</v>
      </c>
      <c r="B55" s="240">
        <v>2812</v>
      </c>
      <c r="C55" s="232" t="s">
        <v>735</v>
      </c>
      <c r="D55" s="234">
        <v>611</v>
      </c>
      <c r="E55" s="234">
        <v>610</v>
      </c>
      <c r="F55" s="234" t="s">
        <v>2371</v>
      </c>
      <c r="G55" s="232">
        <v>806233</v>
      </c>
      <c r="H55" s="234" t="s">
        <v>2648</v>
      </c>
    </row>
    <row r="56" spans="1:8" ht="15.95" customHeight="1" x14ac:dyDescent="0.25">
      <c r="A56" s="232">
        <v>235</v>
      </c>
      <c r="B56" s="240">
        <v>2812</v>
      </c>
      <c r="C56" s="232" t="s">
        <v>657</v>
      </c>
      <c r="D56" s="234">
        <v>611</v>
      </c>
      <c r="E56" s="234">
        <v>610</v>
      </c>
      <c r="F56" s="234" t="s">
        <v>2348</v>
      </c>
      <c r="G56" s="232">
        <v>806235</v>
      </c>
      <c r="H56" s="234" t="s">
        <v>2648</v>
      </c>
    </row>
    <row r="57" spans="1:8" ht="15.95" customHeight="1" x14ac:dyDescent="0.25">
      <c r="A57" s="232">
        <v>240</v>
      </c>
      <c r="B57" s="240">
        <v>2812</v>
      </c>
      <c r="C57" s="232" t="s">
        <v>658</v>
      </c>
      <c r="D57" s="234">
        <v>651</v>
      </c>
      <c r="E57" s="234">
        <v>614</v>
      </c>
      <c r="F57" s="234" t="s">
        <v>2339</v>
      </c>
      <c r="G57" s="232">
        <v>806240</v>
      </c>
      <c r="H57" s="234" t="s">
        <v>2648</v>
      </c>
    </row>
    <row r="58" spans="1:8" ht="15.95" customHeight="1" x14ac:dyDescent="0.25">
      <c r="A58" s="232">
        <v>251</v>
      </c>
      <c r="B58" s="240">
        <v>2812</v>
      </c>
      <c r="C58" s="232" t="s">
        <v>736</v>
      </c>
      <c r="D58" s="234">
        <v>611</v>
      </c>
      <c r="E58" s="234">
        <v>610</v>
      </c>
      <c r="F58" s="234" t="s">
        <v>2336</v>
      </c>
      <c r="G58" s="232">
        <v>806251</v>
      </c>
      <c r="H58" s="234" t="s">
        <v>2648</v>
      </c>
    </row>
    <row r="59" spans="1:8" ht="15.95" customHeight="1" x14ac:dyDescent="0.25">
      <c r="A59" s="232">
        <v>253</v>
      </c>
      <c r="B59" s="240">
        <v>2812</v>
      </c>
      <c r="C59" s="232" t="s">
        <v>737</v>
      </c>
      <c r="D59" s="234">
        <v>611</v>
      </c>
      <c r="E59" s="234">
        <v>610</v>
      </c>
      <c r="F59" s="234" t="s">
        <v>2382</v>
      </c>
      <c r="G59" s="232">
        <v>806253</v>
      </c>
      <c r="H59" s="234" t="s">
        <v>2648</v>
      </c>
    </row>
    <row r="60" spans="1:8" ht="15.95" customHeight="1" x14ac:dyDescent="0.25">
      <c r="A60" s="232">
        <v>254</v>
      </c>
      <c r="B60" s="240">
        <v>2812</v>
      </c>
      <c r="C60" s="232" t="s">
        <v>2765</v>
      </c>
      <c r="D60" s="234">
        <v>611</v>
      </c>
      <c r="E60" s="234">
        <v>610</v>
      </c>
      <c r="F60" s="234" t="s">
        <v>2382</v>
      </c>
      <c r="G60" s="232">
        <v>726254</v>
      </c>
      <c r="H60" s="232" t="s">
        <v>2582</v>
      </c>
    </row>
    <row r="61" spans="1:8" ht="15.95" customHeight="1" x14ac:dyDescent="0.25">
      <c r="A61" s="232">
        <v>256</v>
      </c>
      <c r="B61" s="240">
        <v>2812</v>
      </c>
      <c r="C61" s="232" t="s">
        <v>739</v>
      </c>
      <c r="D61" s="234">
        <v>611</v>
      </c>
      <c r="E61" s="234">
        <v>610</v>
      </c>
      <c r="F61" s="234" t="s">
        <v>2354</v>
      </c>
      <c r="G61" s="232">
        <v>806256</v>
      </c>
      <c r="H61" s="234" t="s">
        <v>2648</v>
      </c>
    </row>
    <row r="62" spans="1:8" ht="15.95" customHeight="1" x14ac:dyDescent="0.25">
      <c r="A62" s="232">
        <v>257</v>
      </c>
      <c r="B62" s="240">
        <v>2812</v>
      </c>
      <c r="C62" s="232" t="s">
        <v>659</v>
      </c>
      <c r="D62" s="234">
        <v>611</v>
      </c>
      <c r="E62" s="234">
        <v>610</v>
      </c>
      <c r="F62" s="234" t="s">
        <v>2376</v>
      </c>
      <c r="G62" s="232">
        <v>806257</v>
      </c>
      <c r="H62" s="234" t="s">
        <v>2648</v>
      </c>
    </row>
    <row r="63" spans="1:8" ht="15.95" customHeight="1" x14ac:dyDescent="0.25">
      <c r="A63" s="232">
        <v>263</v>
      </c>
      <c r="B63" s="240">
        <v>2812</v>
      </c>
      <c r="C63" s="232" t="s">
        <v>660</v>
      </c>
      <c r="D63" s="234">
        <v>611</v>
      </c>
      <c r="E63" s="234">
        <v>610</v>
      </c>
      <c r="F63" s="234" t="s">
        <v>2351</v>
      </c>
      <c r="G63" s="232">
        <v>806263</v>
      </c>
      <c r="H63" s="234" t="s">
        <v>2648</v>
      </c>
    </row>
    <row r="64" spans="1:8" ht="15.95" customHeight="1" x14ac:dyDescent="0.25">
      <c r="A64" s="232">
        <v>264</v>
      </c>
      <c r="B64" s="240">
        <v>2812</v>
      </c>
      <c r="C64" s="232" t="s">
        <v>740</v>
      </c>
      <c r="D64" s="234">
        <v>611</v>
      </c>
      <c r="E64" s="234">
        <v>610</v>
      </c>
      <c r="F64" s="234" t="s">
        <v>2364</v>
      </c>
      <c r="G64" s="232">
        <v>806264</v>
      </c>
      <c r="H64" s="234" t="s">
        <v>2648</v>
      </c>
    </row>
    <row r="65" spans="1:8" ht="15.95" customHeight="1" x14ac:dyDescent="0.25">
      <c r="A65" s="232">
        <v>272</v>
      </c>
      <c r="B65" s="240">
        <v>2812</v>
      </c>
      <c r="C65" s="232" t="s">
        <v>2766</v>
      </c>
      <c r="D65" s="234">
        <v>611</v>
      </c>
      <c r="E65" s="234">
        <v>610</v>
      </c>
      <c r="F65" s="234" t="s">
        <v>2361</v>
      </c>
      <c r="G65" s="232">
        <v>726272</v>
      </c>
      <c r="H65" s="232" t="s">
        <v>2582</v>
      </c>
    </row>
    <row r="66" spans="1:8" ht="15.95" customHeight="1" x14ac:dyDescent="0.25">
      <c r="A66" s="232">
        <v>274</v>
      </c>
      <c r="B66" s="240">
        <v>2812</v>
      </c>
      <c r="C66" s="232" t="s">
        <v>742</v>
      </c>
      <c r="D66" s="234">
        <v>611</v>
      </c>
      <c r="E66" s="234">
        <v>610</v>
      </c>
      <c r="F66" s="234" t="s">
        <v>2378</v>
      </c>
      <c r="G66" s="232">
        <v>726274</v>
      </c>
      <c r="H66" s="232" t="s">
        <v>2582</v>
      </c>
    </row>
    <row r="67" spans="1:8" ht="15.95" customHeight="1" x14ac:dyDescent="0.25">
      <c r="A67" s="232">
        <v>278</v>
      </c>
      <c r="B67" s="240">
        <v>2812</v>
      </c>
      <c r="C67" s="232" t="s">
        <v>661</v>
      </c>
      <c r="D67" s="234">
        <v>611</v>
      </c>
      <c r="E67" s="234">
        <v>610</v>
      </c>
      <c r="F67" s="234" t="s">
        <v>2379</v>
      </c>
      <c r="G67" s="232">
        <v>726278</v>
      </c>
      <c r="H67" s="232" t="s">
        <v>2582</v>
      </c>
    </row>
    <row r="68" spans="1:8" ht="15.95" customHeight="1" x14ac:dyDescent="0.25">
      <c r="A68" s="232">
        <v>280</v>
      </c>
      <c r="B68" s="240">
        <v>2812</v>
      </c>
      <c r="C68" s="232" t="s">
        <v>2767</v>
      </c>
      <c r="D68" s="234">
        <v>611</v>
      </c>
      <c r="E68" s="234">
        <v>610</v>
      </c>
      <c r="F68" s="234" t="s">
        <v>2364</v>
      </c>
      <c r="G68" s="232">
        <v>806280</v>
      </c>
      <c r="H68" s="234" t="s">
        <v>2648</v>
      </c>
    </row>
    <row r="69" spans="1:8" ht="15.95" customHeight="1" x14ac:dyDescent="0.25">
      <c r="A69" s="232">
        <v>283</v>
      </c>
      <c r="B69" s="240">
        <v>2812</v>
      </c>
      <c r="C69" s="232" t="s">
        <v>2768</v>
      </c>
      <c r="D69" s="234">
        <v>611</v>
      </c>
      <c r="E69" s="234">
        <v>610</v>
      </c>
      <c r="F69" s="234" t="s">
        <v>2364</v>
      </c>
      <c r="G69" s="232">
        <v>806283</v>
      </c>
      <c r="H69" s="234" t="s">
        <v>2648</v>
      </c>
    </row>
    <row r="70" spans="1:8" ht="15.95" customHeight="1" x14ac:dyDescent="0.25">
      <c r="A70" s="232">
        <v>284</v>
      </c>
      <c r="B70" s="240">
        <v>2812</v>
      </c>
      <c r="C70" s="232" t="s">
        <v>2769</v>
      </c>
      <c r="D70" s="234">
        <v>611</v>
      </c>
      <c r="E70" s="234">
        <v>610</v>
      </c>
      <c r="F70" s="234" t="s">
        <v>2337</v>
      </c>
      <c r="G70" s="232">
        <v>806284</v>
      </c>
      <c r="H70" s="234" t="s">
        <v>2648</v>
      </c>
    </row>
    <row r="71" spans="1:8" ht="15.95" customHeight="1" x14ac:dyDescent="0.25">
      <c r="A71" s="232">
        <v>290</v>
      </c>
      <c r="B71" s="240">
        <v>0</v>
      </c>
      <c r="C71" s="232" t="s">
        <v>662</v>
      </c>
      <c r="D71" s="234">
        <v>611</v>
      </c>
      <c r="E71" s="234">
        <v>610</v>
      </c>
      <c r="F71" s="234" t="s">
        <v>2378</v>
      </c>
      <c r="G71" s="232">
        <v>792043</v>
      </c>
      <c r="H71" s="234" t="s">
        <v>2646</v>
      </c>
    </row>
    <row r="72" spans="1:8" ht="15.95" customHeight="1" x14ac:dyDescent="0.25">
      <c r="A72" s="232">
        <v>291</v>
      </c>
      <c r="B72" s="240">
        <v>2812</v>
      </c>
      <c r="C72" s="232" t="s">
        <v>663</v>
      </c>
      <c r="D72" s="234">
        <v>611</v>
      </c>
      <c r="E72" s="234">
        <v>610</v>
      </c>
      <c r="F72" s="234" t="s">
        <v>2336</v>
      </c>
      <c r="G72" s="232">
        <v>806291</v>
      </c>
      <c r="H72" s="234" t="s">
        <v>2648</v>
      </c>
    </row>
    <row r="73" spans="1:8" ht="15.95" customHeight="1" x14ac:dyDescent="0.25">
      <c r="A73" s="232">
        <v>293</v>
      </c>
      <c r="B73" s="240">
        <v>2812</v>
      </c>
      <c r="C73" s="232" t="s">
        <v>2770</v>
      </c>
      <c r="D73" s="234">
        <v>611</v>
      </c>
      <c r="E73" s="234">
        <v>610</v>
      </c>
      <c r="F73" s="234" t="s">
        <v>2336</v>
      </c>
      <c r="G73" s="232">
        <v>806293</v>
      </c>
      <c r="H73" s="234" t="s">
        <v>2648</v>
      </c>
    </row>
    <row r="74" spans="1:8" ht="15.95" customHeight="1" x14ac:dyDescent="0.25">
      <c r="A74" s="232">
        <v>307</v>
      </c>
      <c r="B74" s="240">
        <v>2812</v>
      </c>
      <c r="C74" s="232" t="s">
        <v>746</v>
      </c>
      <c r="D74" s="234">
        <v>611</v>
      </c>
      <c r="E74" s="234">
        <v>610</v>
      </c>
      <c r="F74" s="234" t="s">
        <v>2367</v>
      </c>
      <c r="G74" s="232">
        <v>806307</v>
      </c>
      <c r="H74" s="234" t="s">
        <v>2648</v>
      </c>
    </row>
    <row r="75" spans="1:8" ht="15.95" customHeight="1" x14ac:dyDescent="0.25">
      <c r="A75" s="232">
        <v>310</v>
      </c>
      <c r="B75" s="240">
        <v>2812</v>
      </c>
      <c r="C75" s="232" t="s">
        <v>747</v>
      </c>
      <c r="D75" s="234">
        <v>611</v>
      </c>
      <c r="E75" s="234">
        <v>610</v>
      </c>
      <c r="F75" s="234" t="s">
        <v>2353</v>
      </c>
      <c r="G75" s="232">
        <v>806310</v>
      </c>
      <c r="H75" s="234" t="s">
        <v>2648</v>
      </c>
    </row>
    <row r="76" spans="1:8" ht="15.95" customHeight="1" x14ac:dyDescent="0.25">
      <c r="A76" s="232">
        <v>311</v>
      </c>
      <c r="B76" s="240">
        <v>2812</v>
      </c>
      <c r="C76" s="232" t="s">
        <v>748</v>
      </c>
      <c r="D76" s="234">
        <v>611</v>
      </c>
      <c r="E76" s="234">
        <v>610</v>
      </c>
      <c r="F76" s="234" t="s">
        <v>2351</v>
      </c>
      <c r="G76" s="232">
        <v>806311</v>
      </c>
      <c r="H76" s="234" t="s">
        <v>2648</v>
      </c>
    </row>
    <row r="77" spans="1:8" ht="15.95" customHeight="1" x14ac:dyDescent="0.25">
      <c r="A77" s="232">
        <v>317</v>
      </c>
      <c r="B77" s="240">
        <v>2812</v>
      </c>
      <c r="C77" s="232" t="s">
        <v>749</v>
      </c>
      <c r="D77" s="234">
        <v>611</v>
      </c>
      <c r="E77" s="234">
        <v>610</v>
      </c>
      <c r="F77" s="234" t="s">
        <v>2366</v>
      </c>
      <c r="G77" s="232">
        <v>806317</v>
      </c>
      <c r="H77" s="234" t="s">
        <v>2648</v>
      </c>
    </row>
    <row r="78" spans="1:8" ht="15.95" customHeight="1" x14ac:dyDescent="0.25">
      <c r="A78" s="232">
        <v>319</v>
      </c>
      <c r="B78" s="240">
        <v>2812</v>
      </c>
      <c r="C78" s="232" t="s">
        <v>750</v>
      </c>
      <c r="D78" s="234">
        <v>611</v>
      </c>
      <c r="E78" s="234">
        <v>610</v>
      </c>
      <c r="F78" s="234" t="s">
        <v>2336</v>
      </c>
      <c r="G78" s="232">
        <v>806319</v>
      </c>
      <c r="H78" s="234" t="s">
        <v>2648</v>
      </c>
    </row>
    <row r="79" spans="1:8" ht="15.95" customHeight="1" x14ac:dyDescent="0.25">
      <c r="A79" s="232">
        <v>324</v>
      </c>
      <c r="B79" s="240">
        <v>2812</v>
      </c>
      <c r="C79" s="232" t="s">
        <v>2771</v>
      </c>
      <c r="D79" s="234">
        <v>611</v>
      </c>
      <c r="E79" s="234">
        <v>610</v>
      </c>
      <c r="F79" s="234" t="s">
        <v>2354</v>
      </c>
      <c r="G79" s="232">
        <v>806324</v>
      </c>
      <c r="H79" s="234" t="s">
        <v>2648</v>
      </c>
    </row>
    <row r="80" spans="1:8" ht="15.95" customHeight="1" x14ac:dyDescent="0.25">
      <c r="A80" s="232">
        <v>330</v>
      </c>
      <c r="B80" s="240">
        <v>2812</v>
      </c>
      <c r="C80" s="232" t="s">
        <v>2772</v>
      </c>
      <c r="D80" s="234">
        <v>611</v>
      </c>
      <c r="E80" s="234">
        <v>610</v>
      </c>
      <c r="F80" s="234" t="s">
        <v>2336</v>
      </c>
      <c r="G80" s="232">
        <v>806330</v>
      </c>
      <c r="H80" s="234" t="s">
        <v>2648</v>
      </c>
    </row>
    <row r="81" spans="1:8" ht="15.95" customHeight="1" x14ac:dyDescent="0.25">
      <c r="A81" s="232">
        <v>332</v>
      </c>
      <c r="B81" s="240">
        <v>2812</v>
      </c>
      <c r="C81" s="232" t="s">
        <v>2773</v>
      </c>
      <c r="D81" s="234">
        <v>611</v>
      </c>
      <c r="E81" s="234">
        <v>610</v>
      </c>
      <c r="F81" s="234" t="s">
        <v>2364</v>
      </c>
      <c r="G81" s="232">
        <v>806332</v>
      </c>
      <c r="H81" s="234" t="s">
        <v>2648</v>
      </c>
    </row>
    <row r="82" spans="1:8" ht="15.95" customHeight="1" x14ac:dyDescent="0.25">
      <c r="A82" s="232">
        <v>335</v>
      </c>
      <c r="B82" s="240">
        <v>2812</v>
      </c>
      <c r="C82" s="232" t="s">
        <v>664</v>
      </c>
      <c r="D82" s="234">
        <v>611</v>
      </c>
      <c r="E82" s="234">
        <v>610</v>
      </c>
      <c r="F82" s="234" t="s">
        <v>2371</v>
      </c>
      <c r="G82" s="232">
        <v>806335</v>
      </c>
      <c r="H82" s="234" t="s">
        <v>2648</v>
      </c>
    </row>
    <row r="83" spans="1:8" ht="15.95" customHeight="1" x14ac:dyDescent="0.25">
      <c r="A83" s="232">
        <v>336</v>
      </c>
      <c r="B83" s="240">
        <v>2812</v>
      </c>
      <c r="C83" s="232" t="s">
        <v>2774</v>
      </c>
      <c r="D83" s="234">
        <v>611</v>
      </c>
      <c r="E83" s="234">
        <v>610</v>
      </c>
      <c r="F83" s="234" t="s">
        <v>2354</v>
      </c>
      <c r="G83" s="232">
        <v>806336</v>
      </c>
      <c r="H83" s="234" t="s">
        <v>2648</v>
      </c>
    </row>
    <row r="84" spans="1:8" ht="15.95" customHeight="1" x14ac:dyDescent="0.25">
      <c r="A84" s="234">
        <v>340</v>
      </c>
      <c r="B84" s="240">
        <v>2812</v>
      </c>
      <c r="C84" s="232" t="s">
        <v>665</v>
      </c>
      <c r="D84" s="234">
        <v>611</v>
      </c>
      <c r="E84" s="234">
        <v>610</v>
      </c>
      <c r="F84" s="234" t="s">
        <v>2353</v>
      </c>
      <c r="G84" s="232">
        <v>726340</v>
      </c>
      <c r="H84" s="232" t="s">
        <v>2582</v>
      </c>
    </row>
    <row r="85" spans="1:8" ht="15.95" customHeight="1" x14ac:dyDescent="0.25">
      <c r="A85" s="232">
        <v>341</v>
      </c>
      <c r="B85" s="240">
        <v>2812</v>
      </c>
      <c r="C85" s="232" t="s">
        <v>2775</v>
      </c>
      <c r="D85" s="234">
        <v>611</v>
      </c>
      <c r="E85" s="234">
        <v>610</v>
      </c>
      <c r="F85" s="234" t="s">
        <v>2348</v>
      </c>
      <c r="G85" s="232">
        <v>806341</v>
      </c>
      <c r="H85" s="234" t="s">
        <v>2648</v>
      </c>
    </row>
    <row r="86" spans="1:8" ht="15.95" customHeight="1" x14ac:dyDescent="0.25">
      <c r="A86" s="232">
        <v>346</v>
      </c>
      <c r="B86" s="240">
        <v>2812</v>
      </c>
      <c r="C86" s="232" t="s">
        <v>2776</v>
      </c>
      <c r="D86" s="234">
        <v>611</v>
      </c>
      <c r="E86" s="234">
        <v>610</v>
      </c>
      <c r="F86" s="234" t="s">
        <v>2343</v>
      </c>
      <c r="G86" s="232">
        <v>806346</v>
      </c>
      <c r="H86" s="234" t="s">
        <v>2648</v>
      </c>
    </row>
    <row r="87" spans="1:8" ht="15.95" customHeight="1" x14ac:dyDescent="0.25">
      <c r="A87" s="232">
        <v>348</v>
      </c>
      <c r="B87" s="240">
        <v>2812</v>
      </c>
      <c r="C87" s="232" t="s">
        <v>2777</v>
      </c>
      <c r="D87" s="234">
        <v>611</v>
      </c>
      <c r="E87" s="234">
        <v>610</v>
      </c>
      <c r="F87" s="234" t="s">
        <v>2337</v>
      </c>
      <c r="G87" s="232">
        <v>806348</v>
      </c>
      <c r="H87" s="234" t="s">
        <v>2648</v>
      </c>
    </row>
    <row r="88" spans="1:8" ht="15.95" customHeight="1" x14ac:dyDescent="0.25">
      <c r="A88" s="232">
        <v>364</v>
      </c>
      <c r="B88" s="240">
        <v>2812</v>
      </c>
      <c r="C88" s="232" t="s">
        <v>755</v>
      </c>
      <c r="D88" s="234">
        <v>611</v>
      </c>
      <c r="E88" s="234">
        <v>610</v>
      </c>
      <c r="F88" s="234" t="s">
        <v>2387</v>
      </c>
      <c r="G88" s="232">
        <v>806364</v>
      </c>
      <c r="H88" s="234" t="s">
        <v>2648</v>
      </c>
    </row>
    <row r="89" spans="1:8" ht="15.95" customHeight="1" x14ac:dyDescent="0.25">
      <c r="A89" s="232">
        <v>367</v>
      </c>
      <c r="B89" s="240">
        <v>2812</v>
      </c>
      <c r="C89" s="232" t="s">
        <v>2778</v>
      </c>
      <c r="D89" s="234">
        <v>611</v>
      </c>
      <c r="E89" s="234">
        <v>610</v>
      </c>
      <c r="F89" s="234" t="s">
        <v>2356</v>
      </c>
      <c r="G89" s="232">
        <v>806367</v>
      </c>
      <c r="H89" s="234" t="s">
        <v>2648</v>
      </c>
    </row>
    <row r="90" spans="1:8" ht="15.95" customHeight="1" x14ac:dyDescent="0.25">
      <c r="A90" s="232">
        <v>368</v>
      </c>
      <c r="B90" s="240">
        <v>2812</v>
      </c>
      <c r="C90" s="232" t="s">
        <v>757</v>
      </c>
      <c r="D90" s="234">
        <v>611</v>
      </c>
      <c r="E90" s="234">
        <v>610</v>
      </c>
      <c r="F90" s="234" t="s">
        <v>2338</v>
      </c>
      <c r="G90" s="232">
        <v>806368</v>
      </c>
      <c r="H90" s="234" t="s">
        <v>2648</v>
      </c>
    </row>
    <row r="91" spans="1:8" ht="15.95" customHeight="1" x14ac:dyDescent="0.25">
      <c r="A91" s="232">
        <v>369</v>
      </c>
      <c r="B91" s="240">
        <v>2812</v>
      </c>
      <c r="C91" s="232" t="s">
        <v>2779</v>
      </c>
      <c r="D91" s="234">
        <v>611</v>
      </c>
      <c r="E91" s="234">
        <v>610</v>
      </c>
      <c r="F91" s="234" t="s">
        <v>2380</v>
      </c>
      <c r="G91" s="232">
        <v>806369</v>
      </c>
      <c r="H91" s="234" t="s">
        <v>2648</v>
      </c>
    </row>
    <row r="92" spans="1:8" ht="15.95" customHeight="1" x14ac:dyDescent="0.25">
      <c r="A92" s="232">
        <v>370</v>
      </c>
      <c r="B92" s="240">
        <v>2812</v>
      </c>
      <c r="C92" s="232" t="s">
        <v>759</v>
      </c>
      <c r="D92" s="234">
        <v>611</v>
      </c>
      <c r="E92" s="234">
        <v>610</v>
      </c>
      <c r="F92" s="234" t="s">
        <v>2348</v>
      </c>
      <c r="G92" s="232">
        <v>806370</v>
      </c>
      <c r="H92" s="234" t="s">
        <v>2648</v>
      </c>
    </row>
    <row r="93" spans="1:8" ht="15.95" customHeight="1" x14ac:dyDescent="0.25">
      <c r="A93" s="232">
        <v>373</v>
      </c>
      <c r="B93" s="240">
        <v>2812</v>
      </c>
      <c r="C93" s="232" t="s">
        <v>2780</v>
      </c>
      <c r="D93" s="234">
        <v>611</v>
      </c>
      <c r="E93" s="234">
        <v>610</v>
      </c>
      <c r="F93" s="234" t="s">
        <v>2387</v>
      </c>
      <c r="G93" s="232">
        <v>806373</v>
      </c>
      <c r="H93" s="234" t="s">
        <v>2648</v>
      </c>
    </row>
    <row r="94" spans="1:8" ht="15.95" customHeight="1" x14ac:dyDescent="0.25">
      <c r="A94" s="232">
        <v>375</v>
      </c>
      <c r="B94" s="240">
        <v>2812</v>
      </c>
      <c r="C94" s="232" t="s">
        <v>761</v>
      </c>
      <c r="D94" s="234">
        <v>611</v>
      </c>
      <c r="E94" s="234">
        <v>610</v>
      </c>
      <c r="F94" s="234" t="s">
        <v>2387</v>
      </c>
      <c r="G94" s="232">
        <v>806375</v>
      </c>
      <c r="H94" s="234" t="s">
        <v>2648</v>
      </c>
    </row>
    <row r="95" spans="1:8" ht="15.95" customHeight="1" x14ac:dyDescent="0.25">
      <c r="A95" s="232">
        <v>379</v>
      </c>
      <c r="B95" s="240">
        <v>2812</v>
      </c>
      <c r="C95" s="232" t="s">
        <v>2781</v>
      </c>
      <c r="D95" s="234">
        <v>611</v>
      </c>
      <c r="E95" s="234">
        <v>610</v>
      </c>
      <c r="F95" s="234" t="s">
        <v>2336</v>
      </c>
      <c r="G95" s="232">
        <v>806379</v>
      </c>
      <c r="H95" s="234" t="s">
        <v>2648</v>
      </c>
    </row>
    <row r="96" spans="1:8" ht="15.95" customHeight="1" x14ac:dyDescent="0.25">
      <c r="A96" s="232">
        <v>380</v>
      </c>
      <c r="B96" s="240">
        <v>2812</v>
      </c>
      <c r="C96" s="232" t="s">
        <v>762</v>
      </c>
      <c r="D96" s="234">
        <v>611</v>
      </c>
      <c r="E96" s="234">
        <v>610</v>
      </c>
      <c r="F96" s="234" t="s">
        <v>2371</v>
      </c>
      <c r="G96" s="232">
        <v>806380</v>
      </c>
      <c r="H96" s="234" t="s">
        <v>2648</v>
      </c>
    </row>
    <row r="97" spans="1:8" ht="15.95" customHeight="1" x14ac:dyDescent="0.25">
      <c r="A97" s="232">
        <v>382</v>
      </c>
      <c r="B97" s="240">
        <v>2812</v>
      </c>
      <c r="C97" s="232" t="s">
        <v>763</v>
      </c>
      <c r="D97" s="234">
        <v>611</v>
      </c>
      <c r="E97" s="234">
        <v>610</v>
      </c>
      <c r="F97" s="234" t="s">
        <v>2361</v>
      </c>
      <c r="G97" s="232">
        <v>806382</v>
      </c>
      <c r="H97" s="234" t="s">
        <v>2648</v>
      </c>
    </row>
    <row r="98" spans="1:8" ht="15.95" customHeight="1" x14ac:dyDescent="0.25">
      <c r="A98" s="232">
        <v>385</v>
      </c>
      <c r="B98" s="240">
        <v>2812</v>
      </c>
      <c r="C98" s="232" t="s">
        <v>2782</v>
      </c>
      <c r="D98" s="234">
        <v>611</v>
      </c>
      <c r="E98" s="234">
        <v>610</v>
      </c>
      <c r="F98" s="234" t="s">
        <v>2378</v>
      </c>
      <c r="G98" s="232">
        <v>806385</v>
      </c>
      <c r="H98" s="234" t="s">
        <v>2648</v>
      </c>
    </row>
    <row r="99" spans="1:8" ht="15.95" customHeight="1" x14ac:dyDescent="0.25">
      <c r="A99" s="232">
        <v>405</v>
      </c>
      <c r="B99" s="240">
        <v>2812</v>
      </c>
      <c r="C99" s="232" t="s">
        <v>2783</v>
      </c>
      <c r="D99" s="234">
        <v>611</v>
      </c>
      <c r="E99" s="234">
        <v>610</v>
      </c>
      <c r="F99" s="234" t="s">
        <v>2381</v>
      </c>
      <c r="G99" s="232">
        <v>806405</v>
      </c>
      <c r="H99" s="234" t="s">
        <v>2648</v>
      </c>
    </row>
    <row r="100" spans="1:8" ht="15.95" customHeight="1" x14ac:dyDescent="0.25">
      <c r="A100" s="232">
        <v>409</v>
      </c>
      <c r="B100" s="240">
        <v>2812</v>
      </c>
      <c r="C100" s="232" t="s">
        <v>2784</v>
      </c>
      <c r="D100" s="234">
        <v>611</v>
      </c>
      <c r="E100" s="234">
        <v>610</v>
      </c>
      <c r="F100" s="234" t="s">
        <v>2360</v>
      </c>
      <c r="G100" s="232">
        <v>806409</v>
      </c>
      <c r="H100" s="234" t="s">
        <v>2648</v>
      </c>
    </row>
    <row r="101" spans="1:8" ht="15.95" customHeight="1" x14ac:dyDescent="0.25">
      <c r="A101" s="232">
        <v>410</v>
      </c>
      <c r="B101" s="240">
        <v>2812</v>
      </c>
      <c r="C101" s="232" t="s">
        <v>2785</v>
      </c>
      <c r="D101" s="234">
        <v>611</v>
      </c>
      <c r="E101" s="234">
        <v>610</v>
      </c>
      <c r="F101" s="234" t="s">
        <v>2381</v>
      </c>
      <c r="G101" s="232">
        <v>806410</v>
      </c>
      <c r="H101" s="234" t="s">
        <v>2648</v>
      </c>
    </row>
    <row r="102" spans="1:8" ht="15.95" customHeight="1" x14ac:dyDescent="0.25">
      <c r="A102" s="232">
        <v>420</v>
      </c>
      <c r="B102" s="240">
        <v>2812</v>
      </c>
      <c r="C102" s="232" t="s">
        <v>2786</v>
      </c>
      <c r="D102" s="234">
        <v>651</v>
      </c>
      <c r="E102" s="234">
        <v>614</v>
      </c>
      <c r="F102" s="234" t="s">
        <v>2339</v>
      </c>
      <c r="G102" s="232">
        <v>806420</v>
      </c>
      <c r="H102" s="234" t="s">
        <v>2648</v>
      </c>
    </row>
    <row r="103" spans="1:8" ht="15.95" customHeight="1" x14ac:dyDescent="0.25">
      <c r="A103" s="232">
        <v>421</v>
      </c>
      <c r="B103" s="240">
        <v>2812</v>
      </c>
      <c r="C103" s="232" t="s">
        <v>667</v>
      </c>
      <c r="D103" s="234">
        <v>611</v>
      </c>
      <c r="E103" s="234">
        <v>610</v>
      </c>
      <c r="F103" s="234" t="s">
        <v>2387</v>
      </c>
      <c r="G103" s="232">
        <v>806421</v>
      </c>
      <c r="H103" s="234" t="s">
        <v>2648</v>
      </c>
    </row>
    <row r="104" spans="1:8" ht="15.95" customHeight="1" x14ac:dyDescent="0.25">
      <c r="A104" s="232">
        <v>423</v>
      </c>
      <c r="B104" s="240">
        <v>2812</v>
      </c>
      <c r="C104" s="232" t="s">
        <v>2787</v>
      </c>
      <c r="D104" s="234">
        <v>611</v>
      </c>
      <c r="E104" s="234">
        <v>610</v>
      </c>
      <c r="F104" s="234" t="s">
        <v>2382</v>
      </c>
      <c r="G104" s="232">
        <v>806423</v>
      </c>
      <c r="H104" s="234" t="s">
        <v>2648</v>
      </c>
    </row>
    <row r="105" spans="1:8" ht="15.95" customHeight="1" x14ac:dyDescent="0.25">
      <c r="A105" s="232">
        <v>429</v>
      </c>
      <c r="B105" s="240">
        <v>2812</v>
      </c>
      <c r="C105" s="232" t="s">
        <v>2788</v>
      </c>
      <c r="D105" s="234">
        <v>611</v>
      </c>
      <c r="E105" s="234">
        <v>610</v>
      </c>
      <c r="F105" s="234" t="s">
        <v>2382</v>
      </c>
      <c r="G105" s="232">
        <v>806429</v>
      </c>
      <c r="H105" s="234" t="s">
        <v>2648</v>
      </c>
    </row>
    <row r="106" spans="1:8" ht="15.95" customHeight="1" x14ac:dyDescent="0.25">
      <c r="A106" s="232">
        <v>434</v>
      </c>
      <c r="B106" s="240">
        <v>2812</v>
      </c>
      <c r="C106" s="232" t="s">
        <v>2789</v>
      </c>
      <c r="D106" s="234">
        <v>611</v>
      </c>
      <c r="E106" s="234">
        <v>610</v>
      </c>
      <c r="F106" s="234" t="s">
        <v>2369</v>
      </c>
      <c r="G106" s="232">
        <v>726434</v>
      </c>
      <c r="H106" s="232" t="s">
        <v>2582</v>
      </c>
    </row>
    <row r="107" spans="1:8" ht="15.95" customHeight="1" x14ac:dyDescent="0.25">
      <c r="A107" s="232">
        <v>435</v>
      </c>
      <c r="B107" s="240">
        <v>2812</v>
      </c>
      <c r="C107" s="232" t="s">
        <v>2790</v>
      </c>
      <c r="D107" s="234">
        <v>611</v>
      </c>
      <c r="E107" s="234">
        <v>610</v>
      </c>
      <c r="F107" s="234" t="s">
        <v>2337</v>
      </c>
      <c r="G107" s="232">
        <v>806435</v>
      </c>
      <c r="H107" s="234" t="s">
        <v>2648</v>
      </c>
    </row>
    <row r="108" spans="1:8" ht="15.95" customHeight="1" x14ac:dyDescent="0.25">
      <c r="A108" s="232">
        <v>436</v>
      </c>
      <c r="B108" s="240">
        <v>2812</v>
      </c>
      <c r="C108" s="232" t="s">
        <v>2791</v>
      </c>
      <c r="D108" s="234">
        <v>611</v>
      </c>
      <c r="E108" s="234">
        <v>610</v>
      </c>
      <c r="F108" s="234" t="s">
        <v>2375</v>
      </c>
      <c r="G108" s="232">
        <v>806436</v>
      </c>
      <c r="H108" s="234" t="s">
        <v>2648</v>
      </c>
    </row>
    <row r="109" spans="1:8" ht="15.95" customHeight="1" x14ac:dyDescent="0.25">
      <c r="A109" s="232">
        <v>438</v>
      </c>
      <c r="B109" s="240">
        <v>2812</v>
      </c>
      <c r="C109" s="232" t="s">
        <v>2792</v>
      </c>
      <c r="D109" s="234">
        <v>611</v>
      </c>
      <c r="E109" s="234">
        <v>665</v>
      </c>
      <c r="F109" s="234" t="s">
        <v>2342</v>
      </c>
      <c r="G109" s="232">
        <v>806438</v>
      </c>
      <c r="H109" s="234" t="s">
        <v>2648</v>
      </c>
    </row>
    <row r="110" spans="1:8" ht="15.95" customHeight="1" x14ac:dyDescent="0.25">
      <c r="A110" s="232">
        <v>439</v>
      </c>
      <c r="B110" s="240">
        <v>2812</v>
      </c>
      <c r="C110" s="232" t="s">
        <v>669</v>
      </c>
      <c r="D110" s="234">
        <v>611</v>
      </c>
      <c r="E110" s="234">
        <v>610</v>
      </c>
      <c r="F110" s="234" t="s">
        <v>2382</v>
      </c>
      <c r="G110" s="232">
        <v>806439</v>
      </c>
      <c r="H110" s="234" t="s">
        <v>2648</v>
      </c>
    </row>
    <row r="111" spans="1:8" ht="15.95" customHeight="1" x14ac:dyDescent="0.25">
      <c r="A111" s="232">
        <v>440</v>
      </c>
      <c r="B111" s="240">
        <v>2812</v>
      </c>
      <c r="C111" s="232" t="s">
        <v>2793</v>
      </c>
      <c r="D111" s="234">
        <v>611</v>
      </c>
      <c r="E111" s="234">
        <v>610</v>
      </c>
      <c r="F111" s="234" t="s">
        <v>2382</v>
      </c>
      <c r="G111" s="232">
        <v>806440</v>
      </c>
      <c r="H111" s="234" t="s">
        <v>2648</v>
      </c>
    </row>
    <row r="112" spans="1:8" ht="15.95" customHeight="1" x14ac:dyDescent="0.25">
      <c r="A112" s="232">
        <v>448</v>
      </c>
      <c r="B112" s="240">
        <v>2812</v>
      </c>
      <c r="C112" s="232" t="s">
        <v>2794</v>
      </c>
      <c r="D112" s="234">
        <v>611</v>
      </c>
      <c r="E112" s="234">
        <v>610</v>
      </c>
      <c r="F112" s="234" t="s">
        <v>2336</v>
      </c>
      <c r="G112" s="232">
        <v>726438</v>
      </c>
      <c r="H112" s="232" t="s">
        <v>2582</v>
      </c>
    </row>
    <row r="113" spans="1:8" ht="15.95" customHeight="1" x14ac:dyDescent="0.25">
      <c r="A113" s="232">
        <v>449</v>
      </c>
      <c r="B113" s="240">
        <v>2812</v>
      </c>
      <c r="C113" s="232" t="s">
        <v>772</v>
      </c>
      <c r="D113" s="234">
        <v>611</v>
      </c>
      <c r="E113" s="234">
        <v>610</v>
      </c>
      <c r="F113" s="234" t="s">
        <v>2364</v>
      </c>
      <c r="G113" s="232">
        <v>806449</v>
      </c>
      <c r="H113" s="234" t="s">
        <v>2648</v>
      </c>
    </row>
    <row r="114" spans="1:8" ht="15.95" customHeight="1" x14ac:dyDescent="0.25">
      <c r="A114" s="232">
        <v>451</v>
      </c>
      <c r="B114" s="240">
        <v>2812</v>
      </c>
      <c r="C114" s="232" t="s">
        <v>2795</v>
      </c>
      <c r="D114" s="234">
        <v>611</v>
      </c>
      <c r="E114" s="234">
        <v>610</v>
      </c>
      <c r="F114" s="234" t="s">
        <v>2383</v>
      </c>
      <c r="G114" s="232">
        <v>806451</v>
      </c>
      <c r="H114" s="234" t="s">
        <v>2648</v>
      </c>
    </row>
    <row r="115" spans="1:8" ht="15.95" customHeight="1" x14ac:dyDescent="0.25">
      <c r="A115" s="232">
        <v>452</v>
      </c>
      <c r="B115" s="240">
        <v>2812</v>
      </c>
      <c r="C115" s="232" t="s">
        <v>774</v>
      </c>
      <c r="D115" s="234">
        <v>611</v>
      </c>
      <c r="E115" s="234">
        <v>610</v>
      </c>
      <c r="F115" s="234" t="s">
        <v>2336</v>
      </c>
      <c r="G115" s="232">
        <v>806452</v>
      </c>
      <c r="H115" s="234" t="s">
        <v>2648</v>
      </c>
    </row>
    <row r="116" spans="1:8" ht="15.95" customHeight="1" x14ac:dyDescent="0.25">
      <c r="A116" s="232">
        <v>453</v>
      </c>
      <c r="B116" s="240">
        <v>2812</v>
      </c>
      <c r="C116" s="232" t="s">
        <v>2796</v>
      </c>
      <c r="D116" s="234">
        <v>611</v>
      </c>
      <c r="E116" s="234">
        <v>610</v>
      </c>
      <c r="F116" s="234" t="s">
        <v>2336</v>
      </c>
      <c r="G116" s="232">
        <v>806453</v>
      </c>
      <c r="H116" s="234" t="s">
        <v>2648</v>
      </c>
    </row>
    <row r="117" spans="1:8" ht="15.95" customHeight="1" x14ac:dyDescent="0.25">
      <c r="A117" s="232">
        <v>457</v>
      </c>
      <c r="B117" s="240">
        <v>2812</v>
      </c>
      <c r="C117" s="232" t="s">
        <v>2797</v>
      </c>
      <c r="D117" s="234">
        <v>611</v>
      </c>
      <c r="E117" s="234">
        <v>610</v>
      </c>
      <c r="F117" s="234" t="s">
        <v>2336</v>
      </c>
      <c r="G117" s="232">
        <v>806457</v>
      </c>
      <c r="H117" s="234" t="s">
        <v>2648</v>
      </c>
    </row>
    <row r="118" spans="1:8" ht="15.95" customHeight="1" x14ac:dyDescent="0.25">
      <c r="A118" s="232">
        <v>462</v>
      </c>
      <c r="B118" s="240">
        <v>2812</v>
      </c>
      <c r="C118" s="232" t="s">
        <v>775</v>
      </c>
      <c r="D118" s="234">
        <v>611</v>
      </c>
      <c r="E118" s="234">
        <v>610</v>
      </c>
      <c r="F118" s="234" t="s">
        <v>2378</v>
      </c>
      <c r="G118" s="232">
        <v>806462</v>
      </c>
      <c r="H118" s="234" t="s">
        <v>2648</v>
      </c>
    </row>
    <row r="119" spans="1:8" ht="15.95" customHeight="1" x14ac:dyDescent="0.25">
      <c r="A119" s="232">
        <v>463</v>
      </c>
      <c r="B119" s="240">
        <v>2812</v>
      </c>
      <c r="C119" s="232" t="s">
        <v>776</v>
      </c>
      <c r="D119" s="234">
        <v>611</v>
      </c>
      <c r="E119" s="234">
        <v>610</v>
      </c>
      <c r="F119" s="234" t="s">
        <v>2370</v>
      </c>
      <c r="G119" s="232">
        <v>806463</v>
      </c>
      <c r="H119" s="234" t="s">
        <v>2648</v>
      </c>
    </row>
    <row r="120" spans="1:8" ht="15.95" customHeight="1" x14ac:dyDescent="0.25">
      <c r="A120" s="232">
        <v>465</v>
      </c>
      <c r="B120" s="240">
        <v>2812</v>
      </c>
      <c r="C120" s="232" t="s">
        <v>2798</v>
      </c>
      <c r="D120" s="234">
        <v>611</v>
      </c>
      <c r="E120" s="234">
        <v>610</v>
      </c>
      <c r="F120" s="234" t="s">
        <v>2336</v>
      </c>
      <c r="G120" s="232">
        <v>806465</v>
      </c>
      <c r="H120" s="234" t="s">
        <v>2648</v>
      </c>
    </row>
    <row r="121" spans="1:8" ht="15.95" customHeight="1" x14ac:dyDescent="0.25">
      <c r="A121" s="232">
        <v>467</v>
      </c>
      <c r="B121" s="240">
        <v>2812</v>
      </c>
      <c r="C121" s="232" t="s">
        <v>683</v>
      </c>
      <c r="D121" s="234">
        <v>611</v>
      </c>
      <c r="E121" s="234">
        <v>610</v>
      </c>
      <c r="F121" s="234" t="s">
        <v>2382</v>
      </c>
      <c r="G121" s="232">
        <v>726467</v>
      </c>
      <c r="H121" s="232" t="s">
        <v>2582</v>
      </c>
    </row>
    <row r="122" spans="1:8" ht="15.95" customHeight="1" x14ac:dyDescent="0.25">
      <c r="A122" s="232">
        <v>470</v>
      </c>
      <c r="B122" s="240">
        <v>2812</v>
      </c>
      <c r="C122" s="232" t="s">
        <v>684</v>
      </c>
      <c r="D122" s="234">
        <v>611</v>
      </c>
      <c r="E122" s="234">
        <v>610</v>
      </c>
      <c r="F122" s="234" t="s">
        <v>2387</v>
      </c>
      <c r="G122" s="232">
        <v>806470</v>
      </c>
      <c r="H122" s="234" t="s">
        <v>2648</v>
      </c>
    </row>
    <row r="123" spans="1:8" ht="15.95" customHeight="1" x14ac:dyDescent="0.25">
      <c r="A123" s="232">
        <v>473</v>
      </c>
      <c r="B123" s="240">
        <v>2812</v>
      </c>
      <c r="C123" s="232" t="s">
        <v>2799</v>
      </c>
      <c r="D123" s="234">
        <v>611</v>
      </c>
      <c r="E123" s="234">
        <v>610</v>
      </c>
      <c r="F123" s="234" t="s">
        <v>2370</v>
      </c>
      <c r="G123" s="232">
        <v>806473</v>
      </c>
      <c r="H123" s="234" t="s">
        <v>2648</v>
      </c>
    </row>
    <row r="124" spans="1:8" ht="15.95" customHeight="1" x14ac:dyDescent="0.25">
      <c r="A124" s="232">
        <v>475</v>
      </c>
      <c r="B124" s="240">
        <v>2812</v>
      </c>
      <c r="C124" s="232" t="s">
        <v>778</v>
      </c>
      <c r="D124" s="234">
        <v>611</v>
      </c>
      <c r="E124" s="234">
        <v>610</v>
      </c>
      <c r="F124" s="234" t="s">
        <v>2387</v>
      </c>
      <c r="G124" s="232">
        <v>806475</v>
      </c>
      <c r="H124" s="234" t="s">
        <v>2648</v>
      </c>
    </row>
    <row r="125" spans="1:8" ht="15.95" customHeight="1" x14ac:dyDescent="0.25">
      <c r="A125" s="232">
        <v>476</v>
      </c>
      <c r="B125" s="240">
        <v>2812</v>
      </c>
      <c r="C125" s="232" t="s">
        <v>2800</v>
      </c>
      <c r="D125" s="234">
        <v>651</v>
      </c>
      <c r="E125" s="234">
        <v>614</v>
      </c>
      <c r="F125" s="234" t="s">
        <v>2339</v>
      </c>
      <c r="G125" s="232">
        <v>806476</v>
      </c>
      <c r="H125" s="234" t="s">
        <v>2648</v>
      </c>
    </row>
    <row r="126" spans="1:8" ht="15.95" customHeight="1" x14ac:dyDescent="0.25">
      <c r="A126" s="232">
        <v>481</v>
      </c>
      <c r="B126" s="240">
        <v>2812</v>
      </c>
      <c r="C126" s="232" t="s">
        <v>2801</v>
      </c>
      <c r="D126" s="234">
        <v>611</v>
      </c>
      <c r="E126" s="234">
        <v>610</v>
      </c>
      <c r="F126" s="234" t="s">
        <v>2336</v>
      </c>
      <c r="G126" s="232">
        <v>806481</v>
      </c>
      <c r="H126" s="234" t="s">
        <v>2648</v>
      </c>
    </row>
    <row r="127" spans="1:8" ht="15.95" customHeight="1" x14ac:dyDescent="0.25">
      <c r="A127" s="232">
        <v>484</v>
      </c>
      <c r="B127" s="240">
        <v>2812</v>
      </c>
      <c r="C127" s="232" t="s">
        <v>2802</v>
      </c>
      <c r="D127" s="234">
        <v>651</v>
      </c>
      <c r="E127" s="234">
        <v>614</v>
      </c>
      <c r="F127" s="234" t="s">
        <v>2339</v>
      </c>
      <c r="G127" s="232">
        <v>806484</v>
      </c>
      <c r="H127" s="234" t="s">
        <v>2648</v>
      </c>
    </row>
    <row r="128" spans="1:8" ht="15.95" customHeight="1" x14ac:dyDescent="0.25">
      <c r="A128" s="232">
        <v>485</v>
      </c>
      <c r="B128" s="240">
        <v>2812</v>
      </c>
      <c r="C128" s="232" t="s">
        <v>782</v>
      </c>
      <c r="D128" s="234">
        <v>611</v>
      </c>
      <c r="E128" s="234">
        <v>610</v>
      </c>
      <c r="F128" s="234" t="s">
        <v>2375</v>
      </c>
      <c r="G128" s="232">
        <v>806485</v>
      </c>
      <c r="H128" s="234" t="s">
        <v>2648</v>
      </c>
    </row>
    <row r="129" spans="1:8" ht="15.95" customHeight="1" x14ac:dyDescent="0.25">
      <c r="A129" s="232">
        <v>488</v>
      </c>
      <c r="B129" s="240">
        <v>2812</v>
      </c>
      <c r="C129" s="232" t="s">
        <v>2803</v>
      </c>
      <c r="D129" s="234">
        <v>611</v>
      </c>
      <c r="E129" s="234">
        <v>610</v>
      </c>
      <c r="F129" s="234" t="s">
        <v>2336</v>
      </c>
      <c r="G129" s="232">
        <v>806488</v>
      </c>
      <c r="H129" s="234" t="s">
        <v>2648</v>
      </c>
    </row>
    <row r="130" spans="1:8" ht="15.95" customHeight="1" x14ac:dyDescent="0.25">
      <c r="A130" s="232">
        <v>499</v>
      </c>
      <c r="B130" s="240">
        <v>2812</v>
      </c>
      <c r="C130" s="232" t="s">
        <v>2804</v>
      </c>
      <c r="D130" s="234">
        <v>611</v>
      </c>
      <c r="E130" s="234">
        <v>610</v>
      </c>
      <c r="F130" s="234" t="s">
        <v>2371</v>
      </c>
      <c r="G130" s="232">
        <v>806499</v>
      </c>
      <c r="H130" s="234" t="s">
        <v>2648</v>
      </c>
    </row>
    <row r="131" spans="1:8" ht="15.95" customHeight="1" x14ac:dyDescent="0.25">
      <c r="A131" s="232">
        <v>504</v>
      </c>
      <c r="B131" s="240">
        <v>2812</v>
      </c>
      <c r="C131" s="232" t="s">
        <v>784</v>
      </c>
      <c r="D131" s="234">
        <v>611</v>
      </c>
      <c r="E131" s="234">
        <v>610</v>
      </c>
      <c r="F131" s="234" t="s">
        <v>2371</v>
      </c>
      <c r="G131" s="232">
        <v>726504</v>
      </c>
      <c r="H131" s="232" t="s">
        <v>2582</v>
      </c>
    </row>
    <row r="132" spans="1:8" ht="15.95" customHeight="1" x14ac:dyDescent="0.25">
      <c r="A132" s="232">
        <v>505</v>
      </c>
      <c r="B132" s="240">
        <v>2812</v>
      </c>
      <c r="C132" s="232" t="s">
        <v>2805</v>
      </c>
      <c r="D132" s="234">
        <v>611</v>
      </c>
      <c r="E132" s="234">
        <v>610</v>
      </c>
      <c r="F132" s="234" t="s">
        <v>2361</v>
      </c>
      <c r="G132" s="232">
        <v>806505</v>
      </c>
      <c r="H132" s="234" t="s">
        <v>2648</v>
      </c>
    </row>
    <row r="133" spans="1:8" ht="15.95" customHeight="1" x14ac:dyDescent="0.25">
      <c r="A133" s="232">
        <v>506</v>
      </c>
      <c r="B133" s="240">
        <v>2812</v>
      </c>
      <c r="C133" s="232" t="s">
        <v>2806</v>
      </c>
      <c r="D133" s="234">
        <v>611</v>
      </c>
      <c r="E133" s="234">
        <v>610</v>
      </c>
      <c r="F133" s="234" t="s">
        <v>2350</v>
      </c>
      <c r="G133" s="232">
        <v>806506</v>
      </c>
      <c r="H133" s="234" t="s">
        <v>2648</v>
      </c>
    </row>
    <row r="134" spans="1:8" ht="15.95" customHeight="1" x14ac:dyDescent="0.25">
      <c r="A134" s="232">
        <v>507</v>
      </c>
      <c r="B134" s="240">
        <v>2812</v>
      </c>
      <c r="C134" s="232" t="s">
        <v>2807</v>
      </c>
      <c r="D134" s="234">
        <v>611</v>
      </c>
      <c r="E134" s="234">
        <v>610</v>
      </c>
      <c r="F134" s="234" t="s">
        <v>2353</v>
      </c>
      <c r="G134" s="232">
        <v>806507</v>
      </c>
      <c r="H134" s="234" t="s">
        <v>2648</v>
      </c>
    </row>
    <row r="135" spans="1:8" ht="15.95" customHeight="1" x14ac:dyDescent="0.25">
      <c r="A135" s="232">
        <v>518</v>
      </c>
      <c r="B135" s="240">
        <v>2812</v>
      </c>
      <c r="C135" s="232" t="s">
        <v>787</v>
      </c>
      <c r="D135" s="234">
        <v>611</v>
      </c>
      <c r="E135" s="234">
        <v>610</v>
      </c>
      <c r="F135" s="234" t="s">
        <v>2338</v>
      </c>
      <c r="G135" s="232">
        <v>806518</v>
      </c>
      <c r="H135" s="234" t="s">
        <v>2648</v>
      </c>
    </row>
    <row r="136" spans="1:8" ht="15.95" customHeight="1" x14ac:dyDescent="0.25">
      <c r="A136" s="232">
        <v>521</v>
      </c>
      <c r="B136" s="240">
        <v>2812</v>
      </c>
      <c r="C136" s="232" t="s">
        <v>2808</v>
      </c>
      <c r="D136" s="234">
        <v>611</v>
      </c>
      <c r="E136" s="234">
        <v>610</v>
      </c>
      <c r="F136" s="234" t="s">
        <v>2371</v>
      </c>
      <c r="G136" s="232">
        <v>806521</v>
      </c>
      <c r="H136" s="234" t="s">
        <v>2648</v>
      </c>
    </row>
    <row r="137" spans="1:8" ht="15.95" customHeight="1" x14ac:dyDescent="0.25">
      <c r="A137" s="232">
        <v>522</v>
      </c>
      <c r="B137" s="240">
        <v>2812</v>
      </c>
      <c r="C137" s="232" t="s">
        <v>2809</v>
      </c>
      <c r="D137" s="234">
        <v>611</v>
      </c>
      <c r="E137" s="234">
        <v>610</v>
      </c>
      <c r="F137" s="234" t="s">
        <v>2336</v>
      </c>
      <c r="G137" s="232">
        <v>806522</v>
      </c>
      <c r="H137" s="234" t="s">
        <v>2648</v>
      </c>
    </row>
    <row r="138" spans="1:8" ht="15.95" customHeight="1" x14ac:dyDescent="0.25">
      <c r="A138" s="232">
        <v>524</v>
      </c>
      <c r="B138" s="240">
        <v>2812</v>
      </c>
      <c r="C138" s="232" t="s">
        <v>2810</v>
      </c>
      <c r="D138" s="234">
        <v>611</v>
      </c>
      <c r="E138" s="234">
        <v>610</v>
      </c>
      <c r="F138" s="234" t="s">
        <v>2361</v>
      </c>
      <c r="G138" s="232">
        <v>806524</v>
      </c>
      <c r="H138" s="234" t="s">
        <v>2648</v>
      </c>
    </row>
    <row r="139" spans="1:8" ht="15.95" customHeight="1" x14ac:dyDescent="0.25">
      <c r="A139" s="232">
        <v>525</v>
      </c>
      <c r="B139" s="240">
        <v>0</v>
      </c>
      <c r="C139" s="232" t="s">
        <v>2811</v>
      </c>
      <c r="D139" s="234">
        <v>611</v>
      </c>
      <c r="E139" s="234">
        <v>610</v>
      </c>
      <c r="F139" s="234" t="s">
        <v>2340</v>
      </c>
      <c r="G139" s="232">
        <v>730026</v>
      </c>
      <c r="H139" s="232" t="s">
        <v>2647</v>
      </c>
    </row>
    <row r="140" spans="1:8" ht="15.95" customHeight="1" x14ac:dyDescent="0.25">
      <c r="A140" s="232">
        <v>526</v>
      </c>
      <c r="B140" s="240">
        <v>0</v>
      </c>
      <c r="C140" s="232" t="s">
        <v>2812</v>
      </c>
      <c r="D140" s="234">
        <v>651</v>
      </c>
      <c r="E140" s="234">
        <v>614</v>
      </c>
      <c r="F140" s="234" t="s">
        <v>2339</v>
      </c>
      <c r="G140" s="232">
        <v>726526</v>
      </c>
      <c r="H140" s="232" t="s">
        <v>2582</v>
      </c>
    </row>
    <row r="141" spans="1:8" ht="15.95" customHeight="1" x14ac:dyDescent="0.25">
      <c r="A141" s="232">
        <v>528</v>
      </c>
      <c r="B141" s="240">
        <v>2812</v>
      </c>
      <c r="C141" s="232" t="s">
        <v>793</v>
      </c>
      <c r="D141" s="234">
        <v>611</v>
      </c>
      <c r="E141" s="234">
        <v>610</v>
      </c>
      <c r="F141" s="234" t="s">
        <v>2355</v>
      </c>
      <c r="G141" s="232">
        <v>726528</v>
      </c>
      <c r="H141" s="232" t="s">
        <v>2582</v>
      </c>
    </row>
    <row r="142" spans="1:8" ht="15.95" customHeight="1" x14ac:dyDescent="0.25">
      <c r="A142" s="232">
        <v>530</v>
      </c>
      <c r="B142" s="240">
        <v>2812</v>
      </c>
      <c r="C142" s="232" t="s">
        <v>2813</v>
      </c>
      <c r="D142" s="234">
        <v>611</v>
      </c>
      <c r="E142" s="234">
        <v>610</v>
      </c>
      <c r="F142" s="234" t="s">
        <v>2350</v>
      </c>
      <c r="G142" s="232">
        <v>806530</v>
      </c>
      <c r="H142" s="234" t="s">
        <v>2648</v>
      </c>
    </row>
    <row r="143" spans="1:8" ht="15.95" customHeight="1" x14ac:dyDescent="0.25">
      <c r="A143" s="232">
        <v>534</v>
      </c>
      <c r="B143" s="240">
        <v>2812</v>
      </c>
      <c r="C143" s="232" t="s">
        <v>2814</v>
      </c>
      <c r="D143" s="234">
        <v>611</v>
      </c>
      <c r="E143" s="234">
        <v>610</v>
      </c>
      <c r="F143" s="234" t="s">
        <v>2348</v>
      </c>
      <c r="G143" s="232">
        <v>806534</v>
      </c>
      <c r="H143" s="234" t="s">
        <v>2648</v>
      </c>
    </row>
    <row r="144" spans="1:8" ht="15.95" customHeight="1" x14ac:dyDescent="0.25">
      <c r="A144" s="232">
        <v>536</v>
      </c>
      <c r="B144" s="240">
        <v>2812</v>
      </c>
      <c r="C144" s="232" t="s">
        <v>2815</v>
      </c>
      <c r="D144" s="234">
        <v>611</v>
      </c>
      <c r="E144" s="234">
        <v>610</v>
      </c>
      <c r="F144" s="234" t="s">
        <v>2383</v>
      </c>
      <c r="G144" s="232">
        <v>806536</v>
      </c>
      <c r="H144" s="234" t="s">
        <v>2648</v>
      </c>
    </row>
    <row r="145" spans="1:8" ht="15.95" customHeight="1" x14ac:dyDescent="0.25">
      <c r="A145" s="232">
        <v>537</v>
      </c>
      <c r="B145" s="240">
        <v>2812</v>
      </c>
      <c r="C145" s="232" t="s">
        <v>2816</v>
      </c>
      <c r="D145" s="234">
        <v>611</v>
      </c>
      <c r="E145" s="234">
        <v>610</v>
      </c>
      <c r="F145" s="234" t="s">
        <v>2336</v>
      </c>
      <c r="G145" s="232">
        <v>806537</v>
      </c>
      <c r="H145" s="234" t="s">
        <v>2648</v>
      </c>
    </row>
    <row r="146" spans="1:8" ht="15.95" customHeight="1" x14ac:dyDescent="0.25">
      <c r="A146" s="232">
        <v>540</v>
      </c>
      <c r="B146" s="240">
        <v>2812</v>
      </c>
      <c r="C146" s="232" t="s">
        <v>796</v>
      </c>
      <c r="D146" s="234">
        <v>611</v>
      </c>
      <c r="E146" s="234">
        <v>610</v>
      </c>
      <c r="F146" s="234" t="s">
        <v>2361</v>
      </c>
      <c r="G146" s="232">
        <v>806540</v>
      </c>
      <c r="H146" s="234" t="s">
        <v>2648</v>
      </c>
    </row>
    <row r="147" spans="1:8" ht="15.95" customHeight="1" x14ac:dyDescent="0.25">
      <c r="A147" s="232">
        <v>541</v>
      </c>
      <c r="B147" s="240">
        <v>2812</v>
      </c>
      <c r="C147" s="232" t="s">
        <v>2817</v>
      </c>
      <c r="D147" s="234">
        <v>611</v>
      </c>
      <c r="E147" s="234">
        <v>610</v>
      </c>
      <c r="F147" s="234" t="s">
        <v>2336</v>
      </c>
      <c r="G147" s="232">
        <v>806541</v>
      </c>
      <c r="H147" s="234" t="s">
        <v>2648</v>
      </c>
    </row>
    <row r="148" spans="1:8" ht="15.95" customHeight="1" x14ac:dyDescent="0.25">
      <c r="A148" s="232">
        <v>542</v>
      </c>
      <c r="B148" s="240">
        <v>2812</v>
      </c>
      <c r="C148" s="232" t="s">
        <v>2818</v>
      </c>
      <c r="D148" s="234">
        <v>611</v>
      </c>
      <c r="E148" s="234">
        <v>610</v>
      </c>
      <c r="F148" s="234" t="s">
        <v>2336</v>
      </c>
      <c r="G148" s="232">
        <v>806542</v>
      </c>
      <c r="H148" s="234" t="s">
        <v>2648</v>
      </c>
    </row>
    <row r="149" spans="1:8" ht="15.95" customHeight="1" x14ac:dyDescent="0.25">
      <c r="A149" s="232">
        <v>543</v>
      </c>
      <c r="B149" s="240">
        <v>2812</v>
      </c>
      <c r="C149" s="232" t="s">
        <v>797</v>
      </c>
      <c r="D149" s="234">
        <v>611</v>
      </c>
      <c r="E149" s="234">
        <v>610</v>
      </c>
      <c r="F149" s="234" t="s">
        <v>2364</v>
      </c>
      <c r="G149" s="232">
        <v>806543</v>
      </c>
      <c r="H149" s="234" t="s">
        <v>2648</v>
      </c>
    </row>
    <row r="150" spans="1:8" ht="15.95" customHeight="1" x14ac:dyDescent="0.25">
      <c r="A150" s="232">
        <v>547</v>
      </c>
      <c r="B150" s="240">
        <v>2812</v>
      </c>
      <c r="C150" s="232" t="s">
        <v>798</v>
      </c>
      <c r="D150" s="234">
        <v>611</v>
      </c>
      <c r="E150" s="234">
        <v>610</v>
      </c>
      <c r="F150" s="234" t="s">
        <v>2382</v>
      </c>
      <c r="G150" s="232">
        <v>806547</v>
      </c>
      <c r="H150" s="234" t="s">
        <v>2648</v>
      </c>
    </row>
    <row r="151" spans="1:8" ht="15.95" customHeight="1" x14ac:dyDescent="0.25">
      <c r="A151" s="232">
        <v>550</v>
      </c>
      <c r="B151" s="240">
        <v>2812</v>
      </c>
      <c r="C151" s="232" t="s">
        <v>2819</v>
      </c>
      <c r="D151" s="234">
        <v>611</v>
      </c>
      <c r="E151" s="234">
        <v>610</v>
      </c>
      <c r="F151" s="234" t="s">
        <v>2336</v>
      </c>
      <c r="G151" s="232">
        <v>806550</v>
      </c>
      <c r="H151" s="234" t="s">
        <v>2648</v>
      </c>
    </row>
    <row r="152" spans="1:8" ht="15.95" customHeight="1" x14ac:dyDescent="0.25">
      <c r="A152" s="232">
        <v>551</v>
      </c>
      <c r="B152" s="240">
        <v>2812</v>
      </c>
      <c r="C152" s="232" t="s">
        <v>799</v>
      </c>
      <c r="D152" s="234">
        <v>611</v>
      </c>
      <c r="E152" s="234">
        <v>610</v>
      </c>
      <c r="F152" s="234" t="s">
        <v>2383</v>
      </c>
      <c r="G152" s="232">
        <v>806551</v>
      </c>
      <c r="H152" s="234" t="s">
        <v>2648</v>
      </c>
    </row>
    <row r="153" spans="1:8" ht="15.95" customHeight="1" x14ac:dyDescent="0.25">
      <c r="A153" s="232">
        <v>558</v>
      </c>
      <c r="B153" s="240">
        <v>2812</v>
      </c>
      <c r="C153" s="232" t="s">
        <v>2820</v>
      </c>
      <c r="D153" s="234">
        <v>611</v>
      </c>
      <c r="E153" s="234">
        <v>610</v>
      </c>
      <c r="F153" s="234" t="s">
        <v>2337</v>
      </c>
      <c r="G153" s="232">
        <v>806558</v>
      </c>
      <c r="H153" s="234" t="s">
        <v>2648</v>
      </c>
    </row>
    <row r="154" spans="1:8" ht="15.95" customHeight="1" x14ac:dyDescent="0.25">
      <c r="A154" s="232">
        <v>559</v>
      </c>
      <c r="B154" s="240">
        <v>2812</v>
      </c>
      <c r="C154" s="232" t="s">
        <v>2821</v>
      </c>
      <c r="D154" s="234">
        <v>611</v>
      </c>
      <c r="E154" s="234">
        <v>610</v>
      </c>
      <c r="F154" s="234" t="s">
        <v>2336</v>
      </c>
      <c r="G154" s="232">
        <v>806559</v>
      </c>
      <c r="H154" s="234" t="s">
        <v>2648</v>
      </c>
    </row>
    <row r="155" spans="1:8" ht="15.95" customHeight="1" x14ac:dyDescent="0.25">
      <c r="A155" s="232">
        <v>560</v>
      </c>
      <c r="B155" s="240">
        <v>2812</v>
      </c>
      <c r="C155" s="232" t="s">
        <v>2822</v>
      </c>
      <c r="D155" s="234">
        <v>611</v>
      </c>
      <c r="E155" s="234">
        <v>610</v>
      </c>
      <c r="F155" s="234" t="s">
        <v>2368</v>
      </c>
      <c r="G155" s="232">
        <v>806560</v>
      </c>
      <c r="H155" s="234" t="s">
        <v>2648</v>
      </c>
    </row>
    <row r="156" spans="1:8" ht="15.95" customHeight="1" x14ac:dyDescent="0.25">
      <c r="A156" s="232">
        <v>562</v>
      </c>
      <c r="B156" s="240">
        <v>2812</v>
      </c>
      <c r="C156" s="232" t="s">
        <v>2823</v>
      </c>
      <c r="D156" s="234">
        <v>611</v>
      </c>
      <c r="E156" s="234">
        <v>610</v>
      </c>
      <c r="F156" s="234" t="s">
        <v>2336</v>
      </c>
      <c r="G156" s="232">
        <v>806562</v>
      </c>
      <c r="H156" s="234" t="s">
        <v>2648</v>
      </c>
    </row>
    <row r="157" spans="1:8" ht="15.95" customHeight="1" x14ac:dyDescent="0.25">
      <c r="A157" s="232">
        <v>563</v>
      </c>
      <c r="B157" s="240">
        <v>2812</v>
      </c>
      <c r="C157" s="232" t="s">
        <v>2824</v>
      </c>
      <c r="D157" s="234">
        <v>611</v>
      </c>
      <c r="E157" s="234">
        <v>610</v>
      </c>
      <c r="F157" s="234" t="s">
        <v>2336</v>
      </c>
      <c r="G157" s="232">
        <v>806563</v>
      </c>
      <c r="H157" s="234" t="s">
        <v>2648</v>
      </c>
    </row>
    <row r="158" spans="1:8" ht="15.95" customHeight="1" x14ac:dyDescent="0.25">
      <c r="A158" s="232">
        <v>567</v>
      </c>
      <c r="B158" s="240">
        <v>2812</v>
      </c>
      <c r="C158" s="232" t="s">
        <v>2825</v>
      </c>
      <c r="D158" s="234">
        <v>611</v>
      </c>
      <c r="E158" s="234">
        <v>610</v>
      </c>
      <c r="F158" s="234" t="s">
        <v>2336</v>
      </c>
      <c r="G158" s="232">
        <v>806567</v>
      </c>
      <c r="H158" s="234" t="s">
        <v>2648</v>
      </c>
    </row>
    <row r="159" spans="1:8" ht="15.95" customHeight="1" x14ac:dyDescent="0.25">
      <c r="A159" s="232">
        <v>569</v>
      </c>
      <c r="B159" s="240">
        <v>2812</v>
      </c>
      <c r="C159" s="232" t="s">
        <v>2826</v>
      </c>
      <c r="D159" s="234">
        <v>611</v>
      </c>
      <c r="E159" s="234">
        <v>610</v>
      </c>
      <c r="F159" s="234" t="s">
        <v>2336</v>
      </c>
      <c r="G159" s="232">
        <v>806569</v>
      </c>
      <c r="H159" s="234" t="s">
        <v>2648</v>
      </c>
    </row>
    <row r="160" spans="1:8" ht="15.95" customHeight="1" x14ac:dyDescent="0.25">
      <c r="A160" s="232">
        <v>570</v>
      </c>
      <c r="B160" s="240">
        <v>2812</v>
      </c>
      <c r="C160" s="232" t="s">
        <v>2827</v>
      </c>
      <c r="D160" s="234">
        <v>611</v>
      </c>
      <c r="E160" s="234">
        <v>610</v>
      </c>
      <c r="F160" s="234" t="s">
        <v>2336</v>
      </c>
      <c r="G160" s="232">
        <v>806570</v>
      </c>
      <c r="H160" s="234" t="s">
        <v>2648</v>
      </c>
    </row>
    <row r="161" spans="1:8" ht="15.95" customHeight="1" x14ac:dyDescent="0.25">
      <c r="A161" s="232">
        <v>572</v>
      </c>
      <c r="B161" s="240">
        <v>2812</v>
      </c>
      <c r="C161" s="232" t="s">
        <v>2828</v>
      </c>
      <c r="D161" s="234">
        <v>611</v>
      </c>
      <c r="E161" s="234">
        <v>610</v>
      </c>
      <c r="F161" s="234" t="s">
        <v>2336</v>
      </c>
      <c r="G161" s="232">
        <v>806572</v>
      </c>
      <c r="H161" s="234" t="s">
        <v>2648</v>
      </c>
    </row>
    <row r="162" spans="1:8" ht="15.95" customHeight="1" x14ac:dyDescent="0.25">
      <c r="A162" s="232">
        <v>574</v>
      </c>
      <c r="B162" s="240">
        <v>2812</v>
      </c>
      <c r="C162" s="232" t="s">
        <v>802</v>
      </c>
      <c r="D162" s="234">
        <v>611</v>
      </c>
      <c r="E162" s="234">
        <v>610</v>
      </c>
      <c r="F162" s="234" t="s">
        <v>2347</v>
      </c>
      <c r="G162" s="232">
        <v>806574</v>
      </c>
      <c r="H162" s="234" t="s">
        <v>2648</v>
      </c>
    </row>
    <row r="163" spans="1:8" ht="15.95" customHeight="1" x14ac:dyDescent="0.25">
      <c r="A163" s="232">
        <v>576</v>
      </c>
      <c r="B163" s="240">
        <v>2812</v>
      </c>
      <c r="C163" s="232" t="s">
        <v>2829</v>
      </c>
      <c r="D163" s="234">
        <v>611</v>
      </c>
      <c r="E163" s="234">
        <v>610</v>
      </c>
      <c r="F163" s="234" t="s">
        <v>2387</v>
      </c>
      <c r="G163" s="232">
        <v>806576</v>
      </c>
      <c r="H163" s="234" t="s">
        <v>2648</v>
      </c>
    </row>
    <row r="164" spans="1:8" ht="15.95" customHeight="1" x14ac:dyDescent="0.25">
      <c r="A164" s="232">
        <v>578</v>
      </c>
      <c r="B164" s="240">
        <v>2812</v>
      </c>
      <c r="C164" s="232" t="s">
        <v>803</v>
      </c>
      <c r="D164" s="234">
        <v>611</v>
      </c>
      <c r="E164" s="234">
        <v>610</v>
      </c>
      <c r="F164" s="234" t="s">
        <v>2387</v>
      </c>
      <c r="G164" s="232">
        <v>806578</v>
      </c>
      <c r="H164" s="234" t="s">
        <v>2648</v>
      </c>
    </row>
    <row r="165" spans="1:8" ht="15.95" customHeight="1" x14ac:dyDescent="0.25">
      <c r="A165" s="232">
        <v>579</v>
      </c>
      <c r="B165" s="240">
        <v>2812</v>
      </c>
      <c r="C165" s="232" t="s">
        <v>2830</v>
      </c>
      <c r="D165" s="234">
        <v>611</v>
      </c>
      <c r="E165" s="234">
        <v>610</v>
      </c>
      <c r="F165" s="234" t="s">
        <v>2350</v>
      </c>
      <c r="G165" s="232">
        <v>806579</v>
      </c>
      <c r="H165" s="234" t="s">
        <v>2648</v>
      </c>
    </row>
    <row r="166" spans="1:8" ht="15.95" customHeight="1" x14ac:dyDescent="0.25">
      <c r="A166" s="232">
        <v>580</v>
      </c>
      <c r="B166" s="240">
        <v>2812</v>
      </c>
      <c r="C166" s="232" t="s">
        <v>2831</v>
      </c>
      <c r="D166" s="234">
        <v>611</v>
      </c>
      <c r="E166" s="234">
        <v>610</v>
      </c>
      <c r="F166" s="234" t="s">
        <v>2371</v>
      </c>
      <c r="G166" s="232">
        <v>806580</v>
      </c>
      <c r="H166" s="234" t="s">
        <v>2648</v>
      </c>
    </row>
    <row r="167" spans="1:8" ht="15.95" customHeight="1" x14ac:dyDescent="0.25">
      <c r="A167" s="232">
        <v>581</v>
      </c>
      <c r="B167" s="240">
        <v>2812</v>
      </c>
      <c r="C167" s="232" t="s">
        <v>2832</v>
      </c>
      <c r="D167" s="234">
        <v>611</v>
      </c>
      <c r="E167" s="234">
        <v>610</v>
      </c>
      <c r="F167" s="234" t="s">
        <v>2336</v>
      </c>
      <c r="G167" s="232">
        <v>806581</v>
      </c>
      <c r="H167" s="234" t="s">
        <v>2648</v>
      </c>
    </row>
    <row r="168" spans="1:8" ht="15.95" customHeight="1" x14ac:dyDescent="0.25">
      <c r="A168" s="232">
        <v>582</v>
      </c>
      <c r="B168" s="240">
        <v>2812</v>
      </c>
      <c r="C168" s="232" t="s">
        <v>2833</v>
      </c>
      <c r="D168" s="234">
        <v>611</v>
      </c>
      <c r="E168" s="234">
        <v>610</v>
      </c>
      <c r="F168" s="234" t="s">
        <v>2337</v>
      </c>
      <c r="G168" s="232">
        <v>806582</v>
      </c>
      <c r="H168" s="234" t="s">
        <v>2648</v>
      </c>
    </row>
    <row r="169" spans="1:8" ht="15.95" customHeight="1" x14ac:dyDescent="0.25">
      <c r="A169" s="232">
        <v>584</v>
      </c>
      <c r="B169" s="240">
        <v>2812</v>
      </c>
      <c r="C169" s="232" t="s">
        <v>2834</v>
      </c>
      <c r="D169" s="234">
        <v>611</v>
      </c>
      <c r="E169" s="234">
        <v>610</v>
      </c>
      <c r="F169" s="234" t="s">
        <v>2336</v>
      </c>
      <c r="G169" s="232">
        <v>806584</v>
      </c>
      <c r="H169" s="234" t="s">
        <v>2648</v>
      </c>
    </row>
    <row r="170" spans="1:8" ht="15.95" customHeight="1" x14ac:dyDescent="0.25">
      <c r="A170" s="232">
        <v>586</v>
      </c>
      <c r="B170" s="240">
        <v>2812</v>
      </c>
      <c r="C170" s="232" t="s">
        <v>2835</v>
      </c>
      <c r="D170" s="234">
        <v>611</v>
      </c>
      <c r="E170" s="234">
        <v>610</v>
      </c>
      <c r="F170" s="234" t="s">
        <v>2336</v>
      </c>
      <c r="G170" s="232">
        <v>806586</v>
      </c>
      <c r="H170" s="234" t="s">
        <v>2648</v>
      </c>
    </row>
    <row r="171" spans="1:8" ht="15.95" customHeight="1" x14ac:dyDescent="0.25">
      <c r="A171" s="232">
        <v>588</v>
      </c>
      <c r="B171" s="240">
        <v>2812</v>
      </c>
      <c r="C171" s="232" t="s">
        <v>2836</v>
      </c>
      <c r="D171" s="234">
        <v>611</v>
      </c>
      <c r="E171" s="234">
        <v>610</v>
      </c>
      <c r="F171" s="234" t="s">
        <v>2336</v>
      </c>
      <c r="G171" s="232">
        <v>806588</v>
      </c>
      <c r="H171" s="234" t="s">
        <v>2648</v>
      </c>
    </row>
    <row r="172" spans="1:8" ht="15.95" customHeight="1" x14ac:dyDescent="0.25">
      <c r="A172" s="232">
        <v>590</v>
      </c>
      <c r="B172" s="240">
        <v>2812</v>
      </c>
      <c r="C172" s="232" t="s">
        <v>2837</v>
      </c>
      <c r="D172" s="234">
        <v>611</v>
      </c>
      <c r="E172" s="234">
        <v>610</v>
      </c>
      <c r="F172" s="234" t="s">
        <v>2336</v>
      </c>
      <c r="G172" s="232">
        <v>806590</v>
      </c>
      <c r="H172" s="234" t="s">
        <v>2648</v>
      </c>
    </row>
    <row r="173" spans="1:8" ht="15.95" customHeight="1" x14ac:dyDescent="0.25">
      <c r="A173" s="232">
        <v>592</v>
      </c>
      <c r="B173" s="240">
        <v>2812</v>
      </c>
      <c r="C173" s="232" t="s">
        <v>2838</v>
      </c>
      <c r="D173" s="234">
        <v>611</v>
      </c>
      <c r="E173" s="234">
        <v>610</v>
      </c>
      <c r="F173" s="234" t="s">
        <v>2336</v>
      </c>
      <c r="G173" s="232">
        <v>806592</v>
      </c>
      <c r="H173" s="234" t="s">
        <v>2648</v>
      </c>
    </row>
    <row r="174" spans="1:8" ht="15.95" customHeight="1" x14ac:dyDescent="0.25">
      <c r="A174" s="232">
        <v>594</v>
      </c>
      <c r="B174" s="240">
        <v>2812</v>
      </c>
      <c r="C174" s="232" t="s">
        <v>2839</v>
      </c>
      <c r="D174" s="234">
        <v>611</v>
      </c>
      <c r="E174" s="234">
        <v>610</v>
      </c>
      <c r="F174" s="234" t="s">
        <v>2336</v>
      </c>
      <c r="G174" s="232">
        <v>806594</v>
      </c>
      <c r="H174" s="234" t="s">
        <v>2648</v>
      </c>
    </row>
    <row r="175" spans="1:8" ht="15.95" customHeight="1" x14ac:dyDescent="0.25">
      <c r="A175" s="232">
        <v>595</v>
      </c>
      <c r="B175" s="240">
        <v>2812</v>
      </c>
      <c r="C175" s="232" t="s">
        <v>2840</v>
      </c>
      <c r="D175" s="234">
        <v>611</v>
      </c>
      <c r="E175" s="234">
        <v>610</v>
      </c>
      <c r="F175" s="234" t="s">
        <v>2336</v>
      </c>
      <c r="G175" s="232">
        <v>806595</v>
      </c>
      <c r="H175" s="234" t="s">
        <v>2648</v>
      </c>
    </row>
    <row r="176" spans="1:8" ht="15.95" customHeight="1" x14ac:dyDescent="0.25">
      <c r="A176" s="232">
        <v>596</v>
      </c>
      <c r="B176" s="240">
        <v>2812</v>
      </c>
      <c r="C176" s="232" t="s">
        <v>2841</v>
      </c>
      <c r="D176" s="234">
        <v>651</v>
      </c>
      <c r="E176" s="234">
        <v>614</v>
      </c>
      <c r="F176" s="234" t="s">
        <v>2339</v>
      </c>
      <c r="G176" s="232">
        <v>806596</v>
      </c>
      <c r="H176" s="234" t="s">
        <v>2648</v>
      </c>
    </row>
    <row r="177" spans="1:8" ht="15.95" customHeight="1" x14ac:dyDescent="0.25">
      <c r="A177" s="232">
        <v>597</v>
      </c>
      <c r="B177" s="240">
        <v>2812</v>
      </c>
      <c r="C177" s="232" t="s">
        <v>2842</v>
      </c>
      <c r="D177" s="234">
        <v>611</v>
      </c>
      <c r="E177" s="234">
        <v>610</v>
      </c>
      <c r="F177" s="234" t="s">
        <v>2353</v>
      </c>
      <c r="G177" s="232">
        <v>806597</v>
      </c>
      <c r="H177" s="234" t="s">
        <v>2648</v>
      </c>
    </row>
    <row r="178" spans="1:8" ht="15.95" customHeight="1" x14ac:dyDescent="0.25">
      <c r="A178" s="232">
        <v>598</v>
      </c>
      <c r="B178" s="240">
        <v>2812</v>
      </c>
      <c r="C178" s="232" t="s">
        <v>2843</v>
      </c>
      <c r="D178" s="234">
        <v>611</v>
      </c>
      <c r="E178" s="234">
        <v>610</v>
      </c>
      <c r="F178" s="234" t="s">
        <v>2364</v>
      </c>
      <c r="G178" s="232">
        <v>806598</v>
      </c>
      <c r="H178" s="234" t="s">
        <v>2648</v>
      </c>
    </row>
    <row r="179" spans="1:8" ht="15.95" customHeight="1" x14ac:dyDescent="0.25">
      <c r="A179" s="232">
        <v>599</v>
      </c>
      <c r="B179" s="240">
        <v>2812</v>
      </c>
      <c r="C179" s="232" t="s">
        <v>2844</v>
      </c>
      <c r="D179" s="234">
        <v>611</v>
      </c>
      <c r="E179" s="234">
        <v>610</v>
      </c>
      <c r="F179" s="234" t="s">
        <v>2353</v>
      </c>
      <c r="G179" s="232">
        <v>806599</v>
      </c>
      <c r="H179" s="234" t="s">
        <v>2648</v>
      </c>
    </row>
    <row r="180" spans="1:8" ht="15.95" customHeight="1" x14ac:dyDescent="0.25">
      <c r="A180" s="232">
        <v>601</v>
      </c>
      <c r="B180" s="240">
        <v>2812</v>
      </c>
      <c r="C180" s="232" t="s">
        <v>2845</v>
      </c>
      <c r="D180" s="234">
        <v>611</v>
      </c>
      <c r="E180" s="234">
        <v>610</v>
      </c>
      <c r="F180" s="234" t="s">
        <v>2379</v>
      </c>
      <c r="G180" s="232">
        <v>806601</v>
      </c>
      <c r="H180" s="234" t="s">
        <v>2648</v>
      </c>
    </row>
    <row r="181" spans="1:8" ht="15.95" customHeight="1" x14ac:dyDescent="0.25">
      <c r="A181" s="232">
        <v>602</v>
      </c>
      <c r="B181" s="240">
        <v>2812</v>
      </c>
      <c r="C181" s="232" t="s">
        <v>2846</v>
      </c>
      <c r="D181" s="234">
        <v>611</v>
      </c>
      <c r="E181" s="234">
        <v>610</v>
      </c>
      <c r="F181" s="234" t="s">
        <v>2371</v>
      </c>
      <c r="G181" s="232">
        <v>806602</v>
      </c>
      <c r="H181" s="234" t="s">
        <v>2648</v>
      </c>
    </row>
    <row r="182" spans="1:8" ht="15.95" customHeight="1" x14ac:dyDescent="0.25">
      <c r="A182" s="232">
        <v>604</v>
      </c>
      <c r="B182" s="240">
        <v>2812</v>
      </c>
      <c r="C182" s="232" t="s">
        <v>2847</v>
      </c>
      <c r="D182" s="234">
        <v>611</v>
      </c>
      <c r="E182" s="234">
        <v>610</v>
      </c>
      <c r="F182" s="234" t="s">
        <v>2354</v>
      </c>
      <c r="G182" s="232">
        <v>806604</v>
      </c>
      <c r="H182" s="234" t="s">
        <v>2648</v>
      </c>
    </row>
    <row r="183" spans="1:8" ht="15.95" customHeight="1" x14ac:dyDescent="0.25">
      <c r="A183" s="232">
        <v>606</v>
      </c>
      <c r="B183" s="240">
        <v>2812</v>
      </c>
      <c r="C183" s="232" t="s">
        <v>2848</v>
      </c>
      <c r="D183" s="234">
        <v>611</v>
      </c>
      <c r="E183" s="234">
        <v>610</v>
      </c>
      <c r="F183" s="234" t="s">
        <v>2336</v>
      </c>
      <c r="G183" s="232">
        <v>806606</v>
      </c>
      <c r="H183" s="234" t="s">
        <v>2648</v>
      </c>
    </row>
    <row r="184" spans="1:8" ht="15.95" customHeight="1" x14ac:dyDescent="0.25">
      <c r="A184" s="232">
        <v>609</v>
      </c>
      <c r="B184" s="240">
        <v>2812</v>
      </c>
      <c r="C184" s="232" t="s">
        <v>2849</v>
      </c>
      <c r="D184" s="234">
        <v>611</v>
      </c>
      <c r="E184" s="234">
        <v>610</v>
      </c>
      <c r="F184" s="234" t="s">
        <v>2336</v>
      </c>
      <c r="G184" s="232">
        <v>806609</v>
      </c>
      <c r="H184" s="234" t="s">
        <v>2648</v>
      </c>
    </row>
    <row r="185" spans="1:8" ht="15.95" customHeight="1" x14ac:dyDescent="0.25">
      <c r="A185" s="232">
        <v>610</v>
      </c>
      <c r="B185" s="240">
        <v>2812</v>
      </c>
      <c r="C185" s="232" t="s">
        <v>808</v>
      </c>
      <c r="D185" s="234">
        <v>611</v>
      </c>
      <c r="E185" s="234">
        <v>610</v>
      </c>
      <c r="F185" s="234" t="s">
        <v>2382</v>
      </c>
      <c r="G185" s="232">
        <v>806610</v>
      </c>
      <c r="H185" s="234" t="s">
        <v>2648</v>
      </c>
    </row>
    <row r="186" spans="1:8" ht="15.95" customHeight="1" x14ac:dyDescent="0.25">
      <c r="A186" s="232">
        <v>612</v>
      </c>
      <c r="B186" s="240">
        <v>2812</v>
      </c>
      <c r="C186" s="232" t="s">
        <v>2850</v>
      </c>
      <c r="D186" s="234">
        <v>611</v>
      </c>
      <c r="E186" s="234">
        <v>610</v>
      </c>
      <c r="F186" s="234" t="s">
        <v>2336</v>
      </c>
      <c r="G186" s="232">
        <v>806612</v>
      </c>
      <c r="H186" s="234" t="s">
        <v>2648</v>
      </c>
    </row>
    <row r="187" spans="1:8" ht="15.95" customHeight="1" x14ac:dyDescent="0.25">
      <c r="A187" s="232">
        <v>614</v>
      </c>
      <c r="B187" s="240">
        <v>2812</v>
      </c>
      <c r="C187" s="232" t="s">
        <v>2851</v>
      </c>
      <c r="D187" s="234">
        <v>611</v>
      </c>
      <c r="E187" s="234">
        <v>610</v>
      </c>
      <c r="F187" s="234" t="s">
        <v>2336</v>
      </c>
      <c r="G187" s="232">
        <v>806614</v>
      </c>
      <c r="H187" s="234" t="s">
        <v>2648</v>
      </c>
    </row>
    <row r="188" spans="1:8" ht="15.95" customHeight="1" x14ac:dyDescent="0.25">
      <c r="A188" s="232">
        <v>615</v>
      </c>
      <c r="B188" s="240">
        <v>2812</v>
      </c>
      <c r="C188" s="232" t="s">
        <v>2852</v>
      </c>
      <c r="D188" s="234">
        <v>611</v>
      </c>
      <c r="E188" s="234">
        <v>610</v>
      </c>
      <c r="F188" s="234" t="s">
        <v>2381</v>
      </c>
      <c r="G188" s="232">
        <v>806615</v>
      </c>
      <c r="H188" s="234" t="s">
        <v>2648</v>
      </c>
    </row>
    <row r="189" spans="1:8" ht="15.95" customHeight="1" x14ac:dyDescent="0.25">
      <c r="A189" s="232">
        <v>616</v>
      </c>
      <c r="B189" s="240">
        <v>2812</v>
      </c>
      <c r="C189" s="232" t="s">
        <v>2853</v>
      </c>
      <c r="D189" s="234">
        <v>611</v>
      </c>
      <c r="E189" s="234">
        <v>610</v>
      </c>
      <c r="F189" s="234" t="s">
        <v>2336</v>
      </c>
      <c r="G189" s="232">
        <v>806616</v>
      </c>
      <c r="H189" s="234" t="s">
        <v>2648</v>
      </c>
    </row>
    <row r="190" spans="1:8" ht="15.95" customHeight="1" x14ac:dyDescent="0.25">
      <c r="A190" s="232">
        <v>618</v>
      </c>
      <c r="B190" s="240">
        <v>2812</v>
      </c>
      <c r="C190" s="232" t="s">
        <v>2854</v>
      </c>
      <c r="D190" s="234">
        <v>611</v>
      </c>
      <c r="E190" s="234">
        <v>610</v>
      </c>
      <c r="F190" s="234" t="s">
        <v>2336</v>
      </c>
      <c r="G190" s="232">
        <v>806618</v>
      </c>
      <c r="H190" s="234" t="s">
        <v>2648</v>
      </c>
    </row>
    <row r="191" spans="1:8" ht="15.95" customHeight="1" x14ac:dyDescent="0.25">
      <c r="A191" s="232">
        <v>620</v>
      </c>
      <c r="B191" s="240">
        <v>2812</v>
      </c>
      <c r="C191" s="232" t="s">
        <v>2855</v>
      </c>
      <c r="D191" s="234">
        <v>611</v>
      </c>
      <c r="E191" s="234">
        <v>610</v>
      </c>
      <c r="F191" s="234" t="s">
        <v>2336</v>
      </c>
      <c r="G191" s="232">
        <v>806620</v>
      </c>
      <c r="H191" s="234" t="s">
        <v>2648</v>
      </c>
    </row>
    <row r="192" spans="1:8" ht="15.95" customHeight="1" x14ac:dyDescent="0.25">
      <c r="A192" s="232">
        <v>624</v>
      </c>
      <c r="B192" s="240">
        <v>2812</v>
      </c>
      <c r="C192" s="232" t="s">
        <v>2856</v>
      </c>
      <c r="D192" s="234">
        <v>611</v>
      </c>
      <c r="E192" s="234">
        <v>610</v>
      </c>
      <c r="F192" s="234" t="s">
        <v>2354</v>
      </c>
      <c r="G192" s="232">
        <v>806624</v>
      </c>
      <c r="H192" s="234" t="s">
        <v>2648</v>
      </c>
    </row>
    <row r="193" spans="1:8" ht="15.95" customHeight="1" x14ac:dyDescent="0.25">
      <c r="A193" s="232">
        <v>625</v>
      </c>
      <c r="B193" s="240">
        <v>2812</v>
      </c>
      <c r="C193" s="232" t="s">
        <v>2857</v>
      </c>
      <c r="D193" s="234">
        <v>611</v>
      </c>
      <c r="E193" s="234">
        <v>610</v>
      </c>
      <c r="F193" s="234" t="s">
        <v>2374</v>
      </c>
      <c r="G193" s="232">
        <v>806625</v>
      </c>
      <c r="H193" s="234" t="s">
        <v>2648</v>
      </c>
    </row>
    <row r="194" spans="1:8" ht="15.95" customHeight="1" x14ac:dyDescent="0.25">
      <c r="A194" s="232">
        <v>629</v>
      </c>
      <c r="B194" s="240">
        <v>2812</v>
      </c>
      <c r="C194" s="232" t="s">
        <v>2858</v>
      </c>
      <c r="D194" s="234">
        <v>611</v>
      </c>
      <c r="E194" s="234">
        <v>610</v>
      </c>
      <c r="F194" s="234" t="s">
        <v>2337</v>
      </c>
      <c r="G194" s="232">
        <v>806629</v>
      </c>
      <c r="H194" s="234" t="s">
        <v>2648</v>
      </c>
    </row>
    <row r="195" spans="1:8" ht="15.95" customHeight="1" x14ac:dyDescent="0.25">
      <c r="A195" s="232">
        <v>630</v>
      </c>
      <c r="B195" s="240">
        <v>2812</v>
      </c>
      <c r="C195" s="232" t="s">
        <v>2859</v>
      </c>
      <c r="D195" s="234">
        <v>611</v>
      </c>
      <c r="E195" s="234">
        <v>610</v>
      </c>
      <c r="F195" s="234" t="s">
        <v>2348</v>
      </c>
      <c r="G195" s="232">
        <v>806630</v>
      </c>
      <c r="H195" s="234" t="s">
        <v>2648</v>
      </c>
    </row>
    <row r="196" spans="1:8" ht="15.95" customHeight="1" x14ac:dyDescent="0.25">
      <c r="A196" s="232">
        <v>631</v>
      </c>
      <c r="B196" s="240">
        <v>2812</v>
      </c>
      <c r="C196" s="232" t="s">
        <v>2860</v>
      </c>
      <c r="D196" s="234">
        <v>611</v>
      </c>
      <c r="E196" s="234">
        <v>610</v>
      </c>
      <c r="F196" s="234" t="s">
        <v>2370</v>
      </c>
      <c r="G196" s="232">
        <v>806631</v>
      </c>
      <c r="H196" s="234" t="s">
        <v>2648</v>
      </c>
    </row>
    <row r="197" spans="1:8" ht="15.95" customHeight="1" x14ac:dyDescent="0.25">
      <c r="A197" s="232">
        <v>637</v>
      </c>
      <c r="B197" s="240">
        <v>2812</v>
      </c>
      <c r="C197" s="232" t="s">
        <v>2861</v>
      </c>
      <c r="D197" s="234">
        <v>611</v>
      </c>
      <c r="E197" s="234">
        <v>665</v>
      </c>
      <c r="F197" s="234" t="s">
        <v>2342</v>
      </c>
      <c r="G197" s="232">
        <v>806637</v>
      </c>
      <c r="H197" s="234" t="s">
        <v>2648</v>
      </c>
    </row>
    <row r="198" spans="1:8" ht="15.95" customHeight="1" x14ac:dyDescent="0.25">
      <c r="A198" s="232">
        <v>638</v>
      </c>
      <c r="B198" s="240">
        <v>2812</v>
      </c>
      <c r="C198" s="232" t="s">
        <v>2862</v>
      </c>
      <c r="D198" s="234">
        <v>651</v>
      </c>
      <c r="E198" s="234">
        <v>614</v>
      </c>
      <c r="F198" s="234" t="s">
        <v>2339</v>
      </c>
      <c r="G198" s="232">
        <v>806638</v>
      </c>
      <c r="H198" s="234" t="s">
        <v>2648</v>
      </c>
    </row>
    <row r="199" spans="1:8" ht="15.95" customHeight="1" x14ac:dyDescent="0.25">
      <c r="A199" s="232">
        <v>640</v>
      </c>
      <c r="B199" s="240">
        <v>2812</v>
      </c>
      <c r="C199" s="232" t="s">
        <v>2863</v>
      </c>
      <c r="D199" s="234">
        <v>611</v>
      </c>
      <c r="E199" s="234">
        <v>610</v>
      </c>
      <c r="F199" s="234" t="s">
        <v>2379</v>
      </c>
      <c r="G199" s="232">
        <v>806640</v>
      </c>
      <c r="H199" s="234" t="s">
        <v>2648</v>
      </c>
    </row>
    <row r="200" spans="1:8" ht="15.95" customHeight="1" x14ac:dyDescent="0.25">
      <c r="A200" s="232">
        <v>642</v>
      </c>
      <c r="B200" s="240">
        <v>2812</v>
      </c>
      <c r="C200" s="232" t="s">
        <v>2864</v>
      </c>
      <c r="D200" s="234">
        <v>611</v>
      </c>
      <c r="E200" s="234">
        <v>610</v>
      </c>
      <c r="F200" s="234" t="s">
        <v>2356</v>
      </c>
      <c r="G200" s="232">
        <v>806642</v>
      </c>
      <c r="H200" s="234" t="s">
        <v>2648</v>
      </c>
    </row>
    <row r="201" spans="1:8" ht="15.95" customHeight="1" x14ac:dyDescent="0.25">
      <c r="A201" s="232">
        <v>658</v>
      </c>
      <c r="B201" s="240">
        <v>2812</v>
      </c>
      <c r="C201" s="232" t="s">
        <v>2865</v>
      </c>
      <c r="D201" s="234">
        <v>611</v>
      </c>
      <c r="E201" s="234">
        <v>610</v>
      </c>
      <c r="F201" s="234" t="s">
        <v>2354</v>
      </c>
      <c r="G201" s="232">
        <v>806658</v>
      </c>
      <c r="H201" s="234" t="s">
        <v>2648</v>
      </c>
    </row>
    <row r="202" spans="1:8" ht="15.95" customHeight="1" x14ac:dyDescent="0.25">
      <c r="A202" s="232">
        <v>662</v>
      </c>
      <c r="B202" s="240">
        <v>2812</v>
      </c>
      <c r="C202" s="232" t="s">
        <v>2866</v>
      </c>
      <c r="D202" s="234">
        <v>611</v>
      </c>
      <c r="E202" s="234">
        <v>610</v>
      </c>
      <c r="F202" s="234" t="s">
        <v>2350</v>
      </c>
      <c r="G202" s="232">
        <v>806662</v>
      </c>
      <c r="H202" s="234" t="s">
        <v>2648</v>
      </c>
    </row>
    <row r="203" spans="1:8" ht="15.95" customHeight="1" x14ac:dyDescent="0.25">
      <c r="A203" s="232">
        <v>665</v>
      </c>
      <c r="B203" s="240">
        <v>2812</v>
      </c>
      <c r="C203" s="232" t="s">
        <v>2867</v>
      </c>
      <c r="D203" s="234">
        <v>611</v>
      </c>
      <c r="E203" s="234">
        <v>610</v>
      </c>
      <c r="F203" s="234" t="s">
        <v>2336</v>
      </c>
      <c r="G203" s="232">
        <v>806665</v>
      </c>
      <c r="H203" s="234" t="s">
        <v>2648</v>
      </c>
    </row>
    <row r="204" spans="1:8" ht="15.95" customHeight="1" x14ac:dyDescent="0.25">
      <c r="A204" s="232">
        <v>666</v>
      </c>
      <c r="B204" s="240">
        <v>2812</v>
      </c>
      <c r="C204" s="232" t="s">
        <v>2868</v>
      </c>
      <c r="D204" s="234">
        <v>611</v>
      </c>
      <c r="E204" s="234">
        <v>610</v>
      </c>
      <c r="F204" s="234" t="s">
        <v>2336</v>
      </c>
      <c r="G204" s="232">
        <v>806666</v>
      </c>
      <c r="H204" s="234" t="s">
        <v>2648</v>
      </c>
    </row>
    <row r="205" spans="1:8" ht="15.95" customHeight="1" x14ac:dyDescent="0.25">
      <c r="A205" s="232">
        <v>667</v>
      </c>
      <c r="B205" s="240">
        <v>2812</v>
      </c>
      <c r="C205" s="232" t="s">
        <v>2869</v>
      </c>
      <c r="D205" s="234">
        <v>611</v>
      </c>
      <c r="E205" s="234">
        <v>610</v>
      </c>
      <c r="F205" s="234" t="s">
        <v>2336</v>
      </c>
      <c r="G205" s="232">
        <v>806667</v>
      </c>
      <c r="H205" s="234" t="s">
        <v>2648</v>
      </c>
    </row>
    <row r="206" spans="1:8" ht="15.95" customHeight="1" x14ac:dyDescent="0.25">
      <c r="A206" s="232">
        <v>668</v>
      </c>
      <c r="B206" s="240">
        <v>2812</v>
      </c>
      <c r="C206" s="232" t="s">
        <v>2870</v>
      </c>
      <c r="D206" s="234">
        <v>611</v>
      </c>
      <c r="E206" s="234">
        <v>610</v>
      </c>
      <c r="F206" s="234" t="s">
        <v>2336</v>
      </c>
      <c r="G206" s="232">
        <v>806668</v>
      </c>
      <c r="H206" s="234" t="s">
        <v>2648</v>
      </c>
    </row>
    <row r="207" spans="1:8" ht="15.95" customHeight="1" x14ac:dyDescent="0.25">
      <c r="A207" s="232">
        <v>669</v>
      </c>
      <c r="B207" s="240">
        <v>2812</v>
      </c>
      <c r="C207" s="232" t="s">
        <v>2871</v>
      </c>
      <c r="D207" s="234">
        <v>611</v>
      </c>
      <c r="E207" s="234">
        <v>610</v>
      </c>
      <c r="F207" s="234" t="s">
        <v>2336</v>
      </c>
      <c r="G207" s="232">
        <v>806669</v>
      </c>
      <c r="H207" s="234" t="s">
        <v>2648</v>
      </c>
    </row>
    <row r="208" spans="1:8" ht="15.95" customHeight="1" x14ac:dyDescent="0.25">
      <c r="A208" s="232">
        <v>670</v>
      </c>
      <c r="B208" s="240">
        <v>2812</v>
      </c>
      <c r="C208" s="232" t="s">
        <v>2872</v>
      </c>
      <c r="D208" s="234">
        <v>611</v>
      </c>
      <c r="E208" s="234">
        <v>610</v>
      </c>
      <c r="F208" s="234" t="s">
        <v>2336</v>
      </c>
      <c r="G208" s="232">
        <v>806670</v>
      </c>
      <c r="H208" s="234" t="s">
        <v>2648</v>
      </c>
    </row>
    <row r="209" spans="1:8" ht="15.95" customHeight="1" x14ac:dyDescent="0.25">
      <c r="A209" s="232">
        <v>671</v>
      </c>
      <c r="B209" s="240">
        <v>2812</v>
      </c>
      <c r="C209" s="232" t="s">
        <v>2873</v>
      </c>
      <c r="D209" s="234">
        <v>611</v>
      </c>
      <c r="E209" s="234">
        <v>610</v>
      </c>
      <c r="F209" s="234" t="s">
        <v>2336</v>
      </c>
      <c r="G209" s="232">
        <v>806671</v>
      </c>
      <c r="H209" s="234" t="s">
        <v>2648</v>
      </c>
    </row>
    <row r="210" spans="1:8" ht="15.95" customHeight="1" x14ac:dyDescent="0.25">
      <c r="A210" s="232">
        <v>672</v>
      </c>
      <c r="B210" s="240">
        <v>2812</v>
      </c>
      <c r="C210" s="232" t="s">
        <v>2874</v>
      </c>
      <c r="D210" s="234">
        <v>611</v>
      </c>
      <c r="E210" s="234">
        <v>610</v>
      </c>
      <c r="F210" s="234" t="s">
        <v>2336</v>
      </c>
      <c r="G210" s="232">
        <v>806672</v>
      </c>
      <c r="H210" s="234" t="s">
        <v>2648</v>
      </c>
    </row>
    <row r="211" spans="1:8" ht="15.95" customHeight="1" x14ac:dyDescent="0.25">
      <c r="A211" s="232">
        <v>673</v>
      </c>
      <c r="B211" s="240">
        <v>2812</v>
      </c>
      <c r="C211" s="232" t="s">
        <v>2875</v>
      </c>
      <c r="D211" s="234">
        <v>611</v>
      </c>
      <c r="E211" s="234">
        <v>610</v>
      </c>
      <c r="F211" s="234" t="s">
        <v>2336</v>
      </c>
      <c r="G211" s="232">
        <v>806673</v>
      </c>
      <c r="H211" s="234" t="s">
        <v>2648</v>
      </c>
    </row>
    <row r="212" spans="1:8" ht="15.95" customHeight="1" x14ac:dyDescent="0.25">
      <c r="A212" s="232">
        <v>674</v>
      </c>
      <c r="B212" s="240">
        <v>2812</v>
      </c>
      <c r="C212" s="232" t="s">
        <v>2876</v>
      </c>
      <c r="D212" s="234">
        <v>611</v>
      </c>
      <c r="E212" s="234">
        <v>610</v>
      </c>
      <c r="F212" s="234" t="s">
        <v>2336</v>
      </c>
      <c r="G212" s="232">
        <v>806674</v>
      </c>
      <c r="H212" s="234" t="s">
        <v>2648</v>
      </c>
    </row>
    <row r="213" spans="1:8" ht="15.95" customHeight="1" x14ac:dyDescent="0.25">
      <c r="A213" s="232">
        <v>675</v>
      </c>
      <c r="B213" s="240">
        <v>2812</v>
      </c>
      <c r="C213" s="232" t="s">
        <v>2877</v>
      </c>
      <c r="D213" s="234">
        <v>611</v>
      </c>
      <c r="E213" s="234">
        <v>610</v>
      </c>
      <c r="F213" s="234" t="s">
        <v>2337</v>
      </c>
      <c r="G213" s="232">
        <v>806675</v>
      </c>
      <c r="H213" s="234" t="s">
        <v>2648</v>
      </c>
    </row>
    <row r="214" spans="1:8" ht="15.95" customHeight="1" x14ac:dyDescent="0.25">
      <c r="A214" s="232">
        <v>676</v>
      </c>
      <c r="B214" s="240">
        <v>2812</v>
      </c>
      <c r="C214" s="232" t="s">
        <v>691</v>
      </c>
      <c r="D214" s="234">
        <v>611</v>
      </c>
      <c r="E214" s="234">
        <v>610</v>
      </c>
      <c r="F214" s="234" t="s">
        <v>2344</v>
      </c>
      <c r="G214" s="232">
        <v>806676</v>
      </c>
      <c r="H214" s="234" t="s">
        <v>2648</v>
      </c>
    </row>
    <row r="215" spans="1:8" ht="15.95" customHeight="1" x14ac:dyDescent="0.25">
      <c r="A215" s="235">
        <v>680</v>
      </c>
      <c r="B215" s="240">
        <v>2812</v>
      </c>
      <c r="C215" s="235" t="s">
        <v>2623</v>
      </c>
      <c r="D215" s="234">
        <v>611</v>
      </c>
      <c r="E215" s="235">
        <v>610</v>
      </c>
      <c r="F215" s="234" t="s">
        <v>2661</v>
      </c>
      <c r="G215" s="235">
        <v>806680</v>
      </c>
      <c r="H215" s="234" t="s">
        <v>2648</v>
      </c>
    </row>
    <row r="216" spans="1:8" ht="15.95" customHeight="1" x14ac:dyDescent="0.25">
      <c r="A216" s="232">
        <v>681</v>
      </c>
      <c r="B216" s="240">
        <v>2812</v>
      </c>
      <c r="C216" s="232" t="s">
        <v>2878</v>
      </c>
      <c r="D216" s="234">
        <v>611</v>
      </c>
      <c r="E216" s="235">
        <v>610</v>
      </c>
      <c r="F216" s="234" t="s">
        <v>2661</v>
      </c>
      <c r="G216" s="232">
        <v>806681</v>
      </c>
      <c r="H216" s="234" t="s">
        <v>2648</v>
      </c>
    </row>
    <row r="217" spans="1:8" ht="15.95" customHeight="1" x14ac:dyDescent="0.25">
      <c r="A217" s="232">
        <v>682</v>
      </c>
      <c r="B217" s="240">
        <v>2812</v>
      </c>
      <c r="C217" s="232" t="s">
        <v>2879</v>
      </c>
      <c r="D217" s="234">
        <v>611</v>
      </c>
      <c r="E217" s="235">
        <v>610</v>
      </c>
      <c r="F217" s="234" t="s">
        <v>2661</v>
      </c>
      <c r="G217" s="232">
        <v>806682</v>
      </c>
      <c r="H217" s="234" t="s">
        <v>2648</v>
      </c>
    </row>
    <row r="218" spans="1:8" ht="15.95" customHeight="1" x14ac:dyDescent="0.25">
      <c r="A218" s="232">
        <v>684</v>
      </c>
      <c r="B218" s="240">
        <v>2812</v>
      </c>
      <c r="C218" s="232" t="s">
        <v>2880</v>
      </c>
      <c r="D218" s="234">
        <v>611</v>
      </c>
      <c r="E218" s="234">
        <v>610</v>
      </c>
      <c r="F218" s="234" t="s">
        <v>2371</v>
      </c>
      <c r="G218" s="232">
        <v>806684</v>
      </c>
      <c r="H218" s="234" t="s">
        <v>2648</v>
      </c>
    </row>
    <row r="219" spans="1:8" ht="15.95" customHeight="1" x14ac:dyDescent="0.25">
      <c r="A219" s="232">
        <v>685</v>
      </c>
      <c r="B219" s="240">
        <v>2812</v>
      </c>
      <c r="C219" s="232" t="s">
        <v>2881</v>
      </c>
      <c r="D219" s="234">
        <v>611</v>
      </c>
      <c r="E219" s="234">
        <v>610</v>
      </c>
      <c r="F219" s="234" t="s">
        <v>2353</v>
      </c>
      <c r="G219" s="232">
        <v>806685</v>
      </c>
      <c r="H219" s="234" t="s">
        <v>2648</v>
      </c>
    </row>
    <row r="220" spans="1:8" ht="15.95" customHeight="1" x14ac:dyDescent="0.25">
      <c r="A220" s="232">
        <v>688</v>
      </c>
      <c r="B220" s="240">
        <v>2812</v>
      </c>
      <c r="C220" s="232" t="s">
        <v>2882</v>
      </c>
      <c r="D220" s="234">
        <v>611</v>
      </c>
      <c r="E220" s="234">
        <v>610</v>
      </c>
      <c r="F220" s="234" t="s">
        <v>2361</v>
      </c>
      <c r="G220" s="232">
        <v>806688</v>
      </c>
      <c r="H220" s="234" t="s">
        <v>2648</v>
      </c>
    </row>
    <row r="221" spans="1:8" ht="15.95" customHeight="1" x14ac:dyDescent="0.25">
      <c r="A221" s="232">
        <v>700</v>
      </c>
      <c r="B221" s="240">
        <v>2812</v>
      </c>
      <c r="C221" s="232" t="s">
        <v>819</v>
      </c>
      <c r="D221" s="234">
        <v>611</v>
      </c>
      <c r="E221" s="234">
        <v>610</v>
      </c>
      <c r="F221" s="234" t="s">
        <v>2336</v>
      </c>
      <c r="G221" s="232">
        <v>726700</v>
      </c>
      <c r="H221" s="232" t="s">
        <v>2582</v>
      </c>
    </row>
    <row r="222" spans="1:8" ht="15.95" customHeight="1" x14ac:dyDescent="0.25">
      <c r="A222" s="232">
        <v>707</v>
      </c>
      <c r="B222" s="240">
        <v>2812</v>
      </c>
      <c r="C222" s="232" t="s">
        <v>921</v>
      </c>
      <c r="D222" s="234">
        <v>611</v>
      </c>
      <c r="E222" s="234">
        <v>610</v>
      </c>
      <c r="F222" s="234" t="s">
        <v>2336</v>
      </c>
      <c r="G222" s="232">
        <v>806707</v>
      </c>
      <c r="H222" s="234" t="s">
        <v>2648</v>
      </c>
    </row>
    <row r="223" spans="1:8" ht="15.95" customHeight="1" x14ac:dyDescent="0.25">
      <c r="A223" s="232">
        <v>731</v>
      </c>
      <c r="B223" s="240">
        <v>2812</v>
      </c>
      <c r="C223" s="232" t="s">
        <v>2883</v>
      </c>
      <c r="D223" s="234">
        <v>611</v>
      </c>
      <c r="E223" s="234">
        <v>610</v>
      </c>
      <c r="F223" s="234" t="s">
        <v>2382</v>
      </c>
      <c r="G223" s="232">
        <v>806731</v>
      </c>
      <c r="H223" s="234" t="s">
        <v>2648</v>
      </c>
    </row>
    <row r="224" spans="1:8" ht="15.95" customHeight="1" x14ac:dyDescent="0.25">
      <c r="A224" s="232">
        <v>777</v>
      </c>
      <c r="B224" s="240">
        <v>2812</v>
      </c>
      <c r="C224" s="232" t="s">
        <v>821</v>
      </c>
      <c r="D224" s="234">
        <v>611</v>
      </c>
      <c r="E224" s="234">
        <v>610</v>
      </c>
      <c r="F224" s="234" t="s">
        <v>2382</v>
      </c>
      <c r="G224" s="232">
        <v>726777</v>
      </c>
      <c r="H224" s="232" t="s">
        <v>2582</v>
      </c>
    </row>
    <row r="225" spans="1:8" ht="15.95" customHeight="1" x14ac:dyDescent="0.25">
      <c r="A225" s="232">
        <v>778</v>
      </c>
      <c r="B225" s="240">
        <v>2812</v>
      </c>
      <c r="C225" s="232" t="s">
        <v>822</v>
      </c>
      <c r="D225" s="234">
        <v>611</v>
      </c>
      <c r="E225" s="234">
        <v>610</v>
      </c>
      <c r="F225" s="234" t="s">
        <v>2350</v>
      </c>
      <c r="G225" s="232">
        <v>726778</v>
      </c>
      <c r="H225" s="232" t="s">
        <v>2582</v>
      </c>
    </row>
    <row r="226" spans="1:8" ht="15.95" customHeight="1" x14ac:dyDescent="0.25">
      <c r="A226" s="232">
        <v>801</v>
      </c>
      <c r="B226" s="240">
        <v>2812</v>
      </c>
      <c r="C226" s="232" t="s">
        <v>2884</v>
      </c>
      <c r="D226" s="235">
        <v>621</v>
      </c>
      <c r="E226" s="235">
        <v>620</v>
      </c>
      <c r="F226" s="234" t="s">
        <v>2365</v>
      </c>
      <c r="G226" s="232">
        <v>806801</v>
      </c>
      <c r="H226" s="234" t="s">
        <v>2648</v>
      </c>
    </row>
    <row r="227" spans="1:8" ht="15.95" customHeight="1" x14ac:dyDescent="0.25">
      <c r="A227" s="232">
        <v>802</v>
      </c>
      <c r="B227" s="240">
        <v>2812</v>
      </c>
      <c r="C227" s="232" t="s">
        <v>2885</v>
      </c>
      <c r="D227" s="235">
        <v>621</v>
      </c>
      <c r="E227" s="235">
        <v>620</v>
      </c>
      <c r="F227" s="234" t="s">
        <v>2384</v>
      </c>
      <c r="G227" s="232">
        <v>806802</v>
      </c>
      <c r="H227" s="234" t="s">
        <v>2648</v>
      </c>
    </row>
    <row r="228" spans="1:8" ht="15.95" customHeight="1" x14ac:dyDescent="0.25">
      <c r="A228" s="232">
        <v>803</v>
      </c>
      <c r="B228" s="240">
        <v>2812</v>
      </c>
      <c r="C228" s="232" t="s">
        <v>2886</v>
      </c>
      <c r="D228" s="235">
        <v>621</v>
      </c>
      <c r="E228" s="235">
        <v>620</v>
      </c>
      <c r="F228" s="234" t="s">
        <v>2391</v>
      </c>
      <c r="G228" s="232">
        <v>806803</v>
      </c>
      <c r="H228" s="234" t="s">
        <v>2648</v>
      </c>
    </row>
    <row r="229" spans="1:8" ht="15.95" customHeight="1" x14ac:dyDescent="0.25">
      <c r="A229" s="232">
        <v>804</v>
      </c>
      <c r="B229" s="240">
        <v>2812</v>
      </c>
      <c r="C229" s="232" t="s">
        <v>2887</v>
      </c>
      <c r="D229" s="235">
        <v>621</v>
      </c>
      <c r="E229" s="235">
        <v>620</v>
      </c>
      <c r="F229" s="234" t="s">
        <v>2357</v>
      </c>
      <c r="G229" s="232">
        <v>806804</v>
      </c>
      <c r="H229" s="234" t="s">
        <v>2648</v>
      </c>
    </row>
    <row r="230" spans="1:8" ht="15.95" customHeight="1" x14ac:dyDescent="0.25">
      <c r="A230" s="232">
        <v>805</v>
      </c>
      <c r="B230" s="240">
        <v>2812</v>
      </c>
      <c r="C230" s="232" t="s">
        <v>2888</v>
      </c>
      <c r="D230" s="235">
        <v>621</v>
      </c>
      <c r="E230" s="235">
        <v>620</v>
      </c>
      <c r="F230" s="234" t="s">
        <v>2362</v>
      </c>
      <c r="G230" s="232">
        <v>806805</v>
      </c>
      <c r="H230" s="234" t="s">
        <v>2648</v>
      </c>
    </row>
    <row r="231" spans="1:8" ht="15.95" customHeight="1" x14ac:dyDescent="0.25">
      <c r="A231" s="232">
        <v>806</v>
      </c>
      <c r="B231" s="240">
        <v>2812</v>
      </c>
      <c r="C231" s="232" t="s">
        <v>2889</v>
      </c>
      <c r="D231" s="235">
        <v>621</v>
      </c>
      <c r="E231" s="235">
        <v>620</v>
      </c>
      <c r="F231" s="234" t="s">
        <v>2363</v>
      </c>
      <c r="G231" s="232">
        <v>806806</v>
      </c>
      <c r="H231" s="234" t="s">
        <v>2648</v>
      </c>
    </row>
    <row r="232" spans="1:8" ht="15.95" customHeight="1" x14ac:dyDescent="0.25">
      <c r="A232" s="232">
        <v>807</v>
      </c>
      <c r="B232" s="240">
        <v>2812</v>
      </c>
      <c r="C232" s="232" t="s">
        <v>2890</v>
      </c>
      <c r="D232" s="235">
        <v>621</v>
      </c>
      <c r="E232" s="235">
        <v>620</v>
      </c>
      <c r="F232" s="234" t="s">
        <v>2384</v>
      </c>
      <c r="G232" s="232">
        <v>806807</v>
      </c>
      <c r="H232" s="234" t="s">
        <v>2648</v>
      </c>
    </row>
    <row r="233" spans="1:8" ht="15.95" customHeight="1" x14ac:dyDescent="0.25">
      <c r="A233" s="232">
        <v>808</v>
      </c>
      <c r="B233" s="240">
        <v>2812</v>
      </c>
      <c r="C233" s="232" t="s">
        <v>2891</v>
      </c>
      <c r="D233" s="235">
        <v>621</v>
      </c>
      <c r="E233" s="235">
        <v>620</v>
      </c>
      <c r="F233" s="234" t="s">
        <v>2341</v>
      </c>
      <c r="G233" s="232">
        <v>806808</v>
      </c>
      <c r="H233" s="234" t="s">
        <v>2648</v>
      </c>
    </row>
    <row r="234" spans="1:8" ht="15.95" customHeight="1" x14ac:dyDescent="0.25">
      <c r="A234" s="232">
        <v>809</v>
      </c>
      <c r="B234" s="240">
        <v>2812</v>
      </c>
      <c r="C234" s="232" t="s">
        <v>2892</v>
      </c>
      <c r="D234" s="235">
        <v>621</v>
      </c>
      <c r="E234" s="235">
        <v>620</v>
      </c>
      <c r="F234" s="234" t="s">
        <v>2358</v>
      </c>
      <c r="G234" s="232">
        <v>806809</v>
      </c>
      <c r="H234" s="234" t="s">
        <v>2648</v>
      </c>
    </row>
    <row r="235" spans="1:8" ht="15.95" customHeight="1" x14ac:dyDescent="0.25">
      <c r="A235" s="232">
        <v>810</v>
      </c>
      <c r="B235" s="240">
        <v>2812</v>
      </c>
      <c r="C235" s="232" t="s">
        <v>2893</v>
      </c>
      <c r="D235" s="235">
        <v>621</v>
      </c>
      <c r="E235" s="235">
        <v>620</v>
      </c>
      <c r="F235" s="234" t="s">
        <v>2373</v>
      </c>
      <c r="G235" s="232">
        <v>806810</v>
      </c>
      <c r="H235" s="234" t="s">
        <v>2648</v>
      </c>
    </row>
    <row r="236" spans="1:8" ht="15.95" customHeight="1" x14ac:dyDescent="0.25">
      <c r="A236" s="232">
        <v>812</v>
      </c>
      <c r="B236" s="240">
        <v>2812</v>
      </c>
      <c r="C236" s="232" t="s">
        <v>2894</v>
      </c>
      <c r="D236" s="235">
        <v>621</v>
      </c>
      <c r="E236" s="235">
        <v>620</v>
      </c>
      <c r="F236" s="234" t="s">
        <v>2384</v>
      </c>
      <c r="G236" s="232">
        <v>806812</v>
      </c>
      <c r="H236" s="234" t="s">
        <v>2648</v>
      </c>
    </row>
    <row r="237" spans="1:8" ht="15.95" customHeight="1" x14ac:dyDescent="0.25">
      <c r="A237" s="232">
        <v>813</v>
      </c>
      <c r="B237" s="240">
        <v>2812</v>
      </c>
      <c r="C237" s="232" t="s">
        <v>2895</v>
      </c>
      <c r="D237" s="235">
        <v>621</v>
      </c>
      <c r="E237" s="235">
        <v>620</v>
      </c>
      <c r="F237" s="234" t="s">
        <v>2377</v>
      </c>
      <c r="G237" s="232">
        <v>806813</v>
      </c>
      <c r="H237" s="234" t="s">
        <v>2648</v>
      </c>
    </row>
    <row r="238" spans="1:8" ht="15.95" customHeight="1" x14ac:dyDescent="0.25">
      <c r="A238" s="232">
        <v>815</v>
      </c>
      <c r="B238" s="240">
        <v>2812</v>
      </c>
      <c r="C238" s="232" t="s">
        <v>2896</v>
      </c>
      <c r="D238" s="235">
        <v>621</v>
      </c>
      <c r="E238" s="235">
        <v>620</v>
      </c>
      <c r="F238" s="234" t="s">
        <v>2349</v>
      </c>
      <c r="G238" s="232">
        <v>806815</v>
      </c>
      <c r="H238" s="234" t="s">
        <v>2648</v>
      </c>
    </row>
    <row r="239" spans="1:8" ht="15.95" customHeight="1" x14ac:dyDescent="0.25">
      <c r="A239" s="232">
        <v>817</v>
      </c>
      <c r="B239" s="240">
        <v>2812</v>
      </c>
      <c r="C239" s="232" t="s">
        <v>2897</v>
      </c>
      <c r="D239" s="235">
        <v>621</v>
      </c>
      <c r="E239" s="235">
        <v>620</v>
      </c>
      <c r="F239" s="234" t="s">
        <v>2365</v>
      </c>
      <c r="G239" s="232">
        <v>806817</v>
      </c>
      <c r="H239" s="234" t="s">
        <v>2648</v>
      </c>
    </row>
    <row r="240" spans="1:8" ht="15.95" customHeight="1" x14ac:dyDescent="0.25">
      <c r="A240" s="232">
        <v>820</v>
      </c>
      <c r="B240" s="240">
        <v>0</v>
      </c>
      <c r="C240" s="232" t="s">
        <v>2898</v>
      </c>
      <c r="D240" s="235">
        <v>621</v>
      </c>
      <c r="E240" s="235">
        <v>620</v>
      </c>
      <c r="F240" s="234" t="s">
        <v>2341</v>
      </c>
      <c r="G240" s="232">
        <v>726820</v>
      </c>
      <c r="H240" s="232" t="s">
        <v>2582</v>
      </c>
    </row>
    <row r="241" spans="1:8" ht="15.95" customHeight="1" x14ac:dyDescent="0.25">
      <c r="A241" s="232">
        <v>821</v>
      </c>
      <c r="B241" s="240">
        <v>2812</v>
      </c>
      <c r="C241" s="232" t="s">
        <v>2899</v>
      </c>
      <c r="D241" s="235">
        <v>621</v>
      </c>
      <c r="E241" s="235">
        <v>620</v>
      </c>
      <c r="F241" s="234" t="s">
        <v>2387</v>
      </c>
      <c r="G241" s="232">
        <v>806821</v>
      </c>
      <c r="H241" s="234" t="s">
        <v>2648</v>
      </c>
    </row>
    <row r="242" spans="1:8" ht="15.95" customHeight="1" x14ac:dyDescent="0.25">
      <c r="A242" s="232">
        <v>825</v>
      </c>
      <c r="B242" s="240">
        <v>2812</v>
      </c>
      <c r="C242" s="232" t="s">
        <v>2900</v>
      </c>
      <c r="D242" s="235">
        <v>621</v>
      </c>
      <c r="E242" s="235">
        <v>620</v>
      </c>
      <c r="F242" s="234" t="s">
        <v>2362</v>
      </c>
      <c r="G242" s="232">
        <v>806825</v>
      </c>
      <c r="H242" s="234" t="s">
        <v>2648</v>
      </c>
    </row>
    <row r="243" spans="1:8" ht="15.95" customHeight="1" x14ac:dyDescent="0.25">
      <c r="A243" s="232">
        <v>826</v>
      </c>
      <c r="B243" s="240">
        <v>2812</v>
      </c>
      <c r="C243" s="232" t="s">
        <v>2901</v>
      </c>
      <c r="D243" s="235">
        <v>621</v>
      </c>
      <c r="E243" s="235">
        <v>620</v>
      </c>
      <c r="F243" s="234" t="s">
        <v>2341</v>
      </c>
      <c r="G243" s="232">
        <v>806826</v>
      </c>
      <c r="H243" s="234" t="s">
        <v>2648</v>
      </c>
    </row>
    <row r="244" spans="1:8" ht="15.95" customHeight="1" x14ac:dyDescent="0.25">
      <c r="A244" s="232">
        <v>829</v>
      </c>
      <c r="B244" s="240">
        <v>2812</v>
      </c>
      <c r="C244" s="232" t="s">
        <v>2902</v>
      </c>
      <c r="D244" s="235">
        <v>621</v>
      </c>
      <c r="E244" s="235">
        <v>620</v>
      </c>
      <c r="F244" s="234" t="s">
        <v>2387</v>
      </c>
      <c r="G244" s="232">
        <v>806829</v>
      </c>
      <c r="H244" s="234" t="s">
        <v>2648</v>
      </c>
    </row>
    <row r="245" spans="1:8" ht="15.95" customHeight="1" x14ac:dyDescent="0.25">
      <c r="A245" s="232">
        <v>832</v>
      </c>
      <c r="B245" s="240">
        <v>2812</v>
      </c>
      <c r="C245" s="232" t="s">
        <v>2903</v>
      </c>
      <c r="D245" s="235">
        <v>621</v>
      </c>
      <c r="E245" s="235">
        <v>620</v>
      </c>
      <c r="F245" s="234" t="s">
        <v>2384</v>
      </c>
      <c r="G245" s="232">
        <v>806832</v>
      </c>
      <c r="H245" s="234" t="s">
        <v>2648</v>
      </c>
    </row>
    <row r="246" spans="1:8" ht="15.95" customHeight="1" x14ac:dyDescent="0.25">
      <c r="A246" s="232">
        <v>834</v>
      </c>
      <c r="B246" s="240">
        <v>0</v>
      </c>
      <c r="C246" s="232" t="s">
        <v>2904</v>
      </c>
      <c r="D246" s="235">
        <v>621</v>
      </c>
      <c r="E246" s="235">
        <v>620</v>
      </c>
      <c r="F246" s="234" t="s">
        <v>2341</v>
      </c>
      <c r="G246" s="232">
        <v>726834</v>
      </c>
      <c r="H246" s="232" t="s">
        <v>2582</v>
      </c>
    </row>
    <row r="247" spans="1:8" ht="15.95" customHeight="1" x14ac:dyDescent="0.25">
      <c r="A247" s="232">
        <v>835</v>
      </c>
      <c r="B247" s="240">
        <v>2812</v>
      </c>
      <c r="C247" s="232" t="s">
        <v>2905</v>
      </c>
      <c r="D247" s="235">
        <v>621</v>
      </c>
      <c r="E247" s="235">
        <v>620</v>
      </c>
      <c r="F247" s="234" t="s">
        <v>2390</v>
      </c>
      <c r="G247" s="232">
        <v>806835</v>
      </c>
      <c r="H247" s="234" t="s">
        <v>2648</v>
      </c>
    </row>
    <row r="248" spans="1:8" ht="15.95" customHeight="1" x14ac:dyDescent="0.25">
      <c r="A248" s="232">
        <v>836</v>
      </c>
      <c r="B248" s="240">
        <v>2812</v>
      </c>
      <c r="C248" s="232" t="s">
        <v>2906</v>
      </c>
      <c r="D248" s="235">
        <v>621</v>
      </c>
      <c r="E248" s="235">
        <v>620</v>
      </c>
      <c r="F248" s="234" t="s">
        <v>2384</v>
      </c>
      <c r="G248" s="232">
        <v>806836</v>
      </c>
      <c r="H248" s="234" t="s">
        <v>2648</v>
      </c>
    </row>
    <row r="249" spans="1:8" ht="15.95" customHeight="1" x14ac:dyDescent="0.25">
      <c r="A249" s="232">
        <v>837</v>
      </c>
      <c r="B249" s="240">
        <v>2812</v>
      </c>
      <c r="C249" s="232" t="s">
        <v>2907</v>
      </c>
      <c r="D249" s="235">
        <v>621</v>
      </c>
      <c r="E249" s="235">
        <v>620</v>
      </c>
      <c r="F249" s="234" t="s">
        <v>2390</v>
      </c>
      <c r="G249" s="232">
        <v>806837</v>
      </c>
      <c r="H249" s="234" t="s">
        <v>2648</v>
      </c>
    </row>
    <row r="250" spans="1:8" ht="15.95" customHeight="1" x14ac:dyDescent="0.25">
      <c r="A250" s="232">
        <v>838</v>
      </c>
      <c r="B250" s="240">
        <v>2812</v>
      </c>
      <c r="C250" s="232" t="s">
        <v>2908</v>
      </c>
      <c r="D250" s="235">
        <v>621</v>
      </c>
      <c r="E250" s="235">
        <v>620</v>
      </c>
      <c r="F250" s="234" t="s">
        <v>2341</v>
      </c>
      <c r="G250" s="232">
        <v>806838</v>
      </c>
      <c r="H250" s="234" t="s">
        <v>2648</v>
      </c>
    </row>
    <row r="251" spans="1:8" ht="15.95" customHeight="1" x14ac:dyDescent="0.25">
      <c r="A251" s="232">
        <v>839</v>
      </c>
      <c r="B251" s="240">
        <v>2812</v>
      </c>
      <c r="C251" s="232" t="s">
        <v>2909</v>
      </c>
      <c r="D251" s="235">
        <v>621</v>
      </c>
      <c r="E251" s="235">
        <v>620</v>
      </c>
      <c r="F251" s="234" t="s">
        <v>2341</v>
      </c>
      <c r="G251" s="232">
        <v>806839</v>
      </c>
      <c r="H251" s="234" t="s">
        <v>2648</v>
      </c>
    </row>
    <row r="252" spans="1:8" ht="15.95" customHeight="1" x14ac:dyDescent="0.25">
      <c r="A252" s="232">
        <v>840</v>
      </c>
      <c r="B252" s="240">
        <v>2812</v>
      </c>
      <c r="C252" s="232" t="s">
        <v>2910</v>
      </c>
      <c r="D252" s="235">
        <v>621</v>
      </c>
      <c r="E252" s="235">
        <v>620</v>
      </c>
      <c r="F252" s="234" t="s">
        <v>2341</v>
      </c>
      <c r="G252" s="232">
        <v>806840</v>
      </c>
      <c r="H252" s="234" t="s">
        <v>2648</v>
      </c>
    </row>
    <row r="253" spans="1:8" ht="15.95" customHeight="1" x14ac:dyDescent="0.25">
      <c r="A253" s="232">
        <v>841</v>
      </c>
      <c r="B253" s="240">
        <v>2812</v>
      </c>
      <c r="C253" s="232" t="s">
        <v>2911</v>
      </c>
      <c r="D253" s="235">
        <v>621</v>
      </c>
      <c r="E253" s="235">
        <v>620</v>
      </c>
      <c r="F253" s="234" t="s">
        <v>2341</v>
      </c>
      <c r="G253" s="232">
        <v>806841</v>
      </c>
      <c r="H253" s="234" t="s">
        <v>2648</v>
      </c>
    </row>
    <row r="254" spans="1:8" ht="15.95" customHeight="1" x14ac:dyDescent="0.25">
      <c r="A254" s="232">
        <v>842</v>
      </c>
      <c r="B254" s="240">
        <v>2812</v>
      </c>
      <c r="C254" s="232" t="s">
        <v>2912</v>
      </c>
      <c r="D254" s="235">
        <v>621</v>
      </c>
      <c r="E254" s="235">
        <v>620</v>
      </c>
      <c r="F254" s="234" t="s">
        <v>2341</v>
      </c>
      <c r="G254" s="232">
        <v>806842</v>
      </c>
      <c r="H254" s="234" t="s">
        <v>2648</v>
      </c>
    </row>
    <row r="255" spans="1:8" ht="15.95" customHeight="1" x14ac:dyDescent="0.25">
      <c r="A255" s="232">
        <v>843</v>
      </c>
      <c r="B255" s="240">
        <v>0</v>
      </c>
      <c r="C255" s="232" t="s">
        <v>2913</v>
      </c>
      <c r="D255" s="235">
        <v>621</v>
      </c>
      <c r="E255" s="235">
        <v>620</v>
      </c>
      <c r="F255" s="234" t="s">
        <v>2387</v>
      </c>
      <c r="G255" s="232">
        <v>726843</v>
      </c>
      <c r="H255" s="232" t="s">
        <v>2582</v>
      </c>
    </row>
    <row r="256" spans="1:8" ht="15.95" customHeight="1" x14ac:dyDescent="0.25">
      <c r="A256" s="232">
        <v>844</v>
      </c>
      <c r="B256" s="240">
        <v>2812</v>
      </c>
      <c r="C256" s="232" t="s">
        <v>2914</v>
      </c>
      <c r="D256" s="235">
        <v>621</v>
      </c>
      <c r="E256" s="235">
        <v>620</v>
      </c>
      <c r="F256" s="234" t="s">
        <v>2363</v>
      </c>
      <c r="G256" s="232">
        <v>806844</v>
      </c>
      <c r="H256" s="234" t="s">
        <v>2648</v>
      </c>
    </row>
    <row r="257" spans="1:8" ht="15.95" customHeight="1" x14ac:dyDescent="0.25">
      <c r="A257" s="232">
        <v>845</v>
      </c>
      <c r="B257" s="240">
        <v>2812</v>
      </c>
      <c r="C257" s="232" t="s">
        <v>2915</v>
      </c>
      <c r="D257" s="235">
        <v>621</v>
      </c>
      <c r="E257" s="235">
        <v>620</v>
      </c>
      <c r="F257" s="234" t="s">
        <v>2352</v>
      </c>
      <c r="G257" s="232">
        <v>806845</v>
      </c>
      <c r="H257" s="234" t="s">
        <v>2648</v>
      </c>
    </row>
    <row r="258" spans="1:8" ht="15.95" customHeight="1" x14ac:dyDescent="0.25">
      <c r="A258" s="232">
        <v>846</v>
      </c>
      <c r="B258" s="240">
        <v>0</v>
      </c>
      <c r="C258" s="232" t="s">
        <v>2916</v>
      </c>
      <c r="D258" s="235">
        <v>621</v>
      </c>
      <c r="E258" s="235">
        <v>620</v>
      </c>
      <c r="F258" s="234" t="s">
        <v>2341</v>
      </c>
      <c r="G258" s="232">
        <v>726846</v>
      </c>
      <c r="H258" s="232" t="s">
        <v>2582</v>
      </c>
    </row>
    <row r="259" spans="1:8" ht="15.95" customHeight="1" x14ac:dyDescent="0.25">
      <c r="A259" s="232">
        <v>847</v>
      </c>
      <c r="B259" s="240">
        <v>2812</v>
      </c>
      <c r="C259" s="232" t="s">
        <v>2917</v>
      </c>
      <c r="D259" s="235">
        <v>621</v>
      </c>
      <c r="E259" s="235">
        <v>620</v>
      </c>
      <c r="F259" s="234" t="s">
        <v>2341</v>
      </c>
      <c r="G259" s="232">
        <v>806847</v>
      </c>
      <c r="H259" s="234" t="s">
        <v>2648</v>
      </c>
    </row>
    <row r="260" spans="1:8" ht="15.95" customHeight="1" x14ac:dyDescent="0.25">
      <c r="A260" s="232">
        <v>848</v>
      </c>
      <c r="B260" s="240">
        <v>2812</v>
      </c>
      <c r="C260" s="232" t="s">
        <v>2918</v>
      </c>
      <c r="D260" s="235">
        <v>621</v>
      </c>
      <c r="E260" s="235">
        <v>620</v>
      </c>
      <c r="F260" s="234" t="s">
        <v>2341</v>
      </c>
      <c r="G260" s="232">
        <v>806848</v>
      </c>
      <c r="H260" s="234" t="s">
        <v>2648</v>
      </c>
    </row>
    <row r="261" spans="1:8" ht="15.95" customHeight="1" x14ac:dyDescent="0.25">
      <c r="A261" s="232">
        <v>849</v>
      </c>
      <c r="B261" s="240">
        <v>2812</v>
      </c>
      <c r="C261" s="232" t="s">
        <v>2919</v>
      </c>
      <c r="D261" s="235">
        <v>621</v>
      </c>
      <c r="E261" s="235">
        <v>620</v>
      </c>
      <c r="F261" s="234" t="s">
        <v>2341</v>
      </c>
      <c r="G261" s="232">
        <v>806849</v>
      </c>
      <c r="H261" s="234" t="s">
        <v>2648</v>
      </c>
    </row>
    <row r="262" spans="1:8" ht="15.95" customHeight="1" x14ac:dyDescent="0.25">
      <c r="A262" s="232">
        <v>860</v>
      </c>
      <c r="B262" s="240">
        <v>2812</v>
      </c>
      <c r="C262" s="232" t="s">
        <v>2920</v>
      </c>
      <c r="D262" s="235">
        <v>621</v>
      </c>
      <c r="E262" s="235">
        <v>620</v>
      </c>
      <c r="F262" s="234" t="s">
        <v>2362</v>
      </c>
      <c r="G262" s="232">
        <v>806860</v>
      </c>
      <c r="H262" s="234" t="s">
        <v>2648</v>
      </c>
    </row>
    <row r="263" spans="1:8" ht="15.95" customHeight="1" x14ac:dyDescent="0.25">
      <c r="A263" s="232">
        <v>861</v>
      </c>
      <c r="B263" s="240">
        <v>2812</v>
      </c>
      <c r="C263" s="232" t="s">
        <v>2796</v>
      </c>
      <c r="D263" s="235">
        <v>621</v>
      </c>
      <c r="E263" s="235">
        <v>620</v>
      </c>
      <c r="F263" s="234" t="s">
        <v>2341</v>
      </c>
      <c r="G263" s="232">
        <v>806861</v>
      </c>
      <c r="H263" s="234" t="s">
        <v>2648</v>
      </c>
    </row>
    <row r="264" spans="1:8" ht="15.95" customHeight="1" x14ac:dyDescent="0.25">
      <c r="A264" s="232">
        <v>862</v>
      </c>
      <c r="B264" s="240">
        <v>2812</v>
      </c>
      <c r="C264" s="232" t="s">
        <v>2921</v>
      </c>
      <c r="D264" s="235">
        <v>621</v>
      </c>
      <c r="E264" s="235">
        <v>620</v>
      </c>
      <c r="F264" s="234" t="s">
        <v>2384</v>
      </c>
      <c r="G264" s="232">
        <v>806862</v>
      </c>
      <c r="H264" s="234" t="s">
        <v>2648</v>
      </c>
    </row>
    <row r="265" spans="1:8" ht="15.95" customHeight="1" x14ac:dyDescent="0.25">
      <c r="A265" s="232">
        <v>863</v>
      </c>
      <c r="B265" s="240">
        <v>2812</v>
      </c>
      <c r="C265" s="232" t="s">
        <v>2922</v>
      </c>
      <c r="D265" s="235">
        <v>621</v>
      </c>
      <c r="E265" s="235">
        <v>620</v>
      </c>
      <c r="F265" s="234" t="s">
        <v>2341</v>
      </c>
      <c r="G265" s="232">
        <v>806863</v>
      </c>
      <c r="H265" s="234" t="s">
        <v>2648</v>
      </c>
    </row>
    <row r="266" spans="1:8" ht="15.95" customHeight="1" x14ac:dyDescent="0.25">
      <c r="A266" s="232">
        <v>864</v>
      </c>
      <c r="B266" s="240">
        <v>2812</v>
      </c>
      <c r="C266" s="232" t="s">
        <v>997</v>
      </c>
      <c r="D266" s="235">
        <v>621</v>
      </c>
      <c r="E266" s="235">
        <v>620</v>
      </c>
      <c r="F266" s="234" t="s">
        <v>2388</v>
      </c>
      <c r="G266" s="232">
        <v>806864</v>
      </c>
      <c r="H266" s="234" t="s">
        <v>2648</v>
      </c>
    </row>
    <row r="267" spans="1:8" ht="15.95" customHeight="1" x14ac:dyDescent="0.25">
      <c r="A267" s="232">
        <v>865</v>
      </c>
      <c r="B267" s="240">
        <v>2812</v>
      </c>
      <c r="C267" s="232" t="s">
        <v>2923</v>
      </c>
      <c r="D267" s="235">
        <v>621</v>
      </c>
      <c r="E267" s="235">
        <v>620</v>
      </c>
      <c r="F267" s="234" t="s">
        <v>2341</v>
      </c>
      <c r="G267" s="232">
        <v>806865</v>
      </c>
      <c r="H267" s="234" t="s">
        <v>2648</v>
      </c>
    </row>
    <row r="268" spans="1:8" ht="15.95" customHeight="1" x14ac:dyDescent="0.25">
      <c r="A268" s="232">
        <v>870</v>
      </c>
      <c r="B268" s="240">
        <v>2812</v>
      </c>
      <c r="C268" s="232" t="s">
        <v>2924</v>
      </c>
      <c r="D268" s="235">
        <v>621</v>
      </c>
      <c r="E268" s="235">
        <v>620</v>
      </c>
      <c r="F268" s="234" t="s">
        <v>2341</v>
      </c>
      <c r="G268" s="232">
        <v>806870</v>
      </c>
      <c r="H268" s="234" t="s">
        <v>2648</v>
      </c>
    </row>
    <row r="269" spans="1:8" ht="15.95" customHeight="1" x14ac:dyDescent="0.25">
      <c r="A269" s="232">
        <v>871</v>
      </c>
      <c r="B269" s="240">
        <v>2812</v>
      </c>
      <c r="C269" s="232" t="s">
        <v>2925</v>
      </c>
      <c r="D269" s="235">
        <v>621</v>
      </c>
      <c r="E269" s="235">
        <v>620</v>
      </c>
      <c r="F269" s="234" t="s">
        <v>2341</v>
      </c>
      <c r="G269" s="232">
        <v>806871</v>
      </c>
      <c r="H269" s="234" t="s">
        <v>2648</v>
      </c>
    </row>
    <row r="270" spans="1:8" ht="15.95" customHeight="1" x14ac:dyDescent="0.25">
      <c r="A270" s="232">
        <v>907</v>
      </c>
      <c r="B270" s="240">
        <v>2812</v>
      </c>
      <c r="C270" s="232" t="s">
        <v>823</v>
      </c>
      <c r="D270" s="234">
        <v>611</v>
      </c>
      <c r="E270" s="234">
        <v>610</v>
      </c>
      <c r="F270" s="234" t="s">
        <v>2381</v>
      </c>
      <c r="G270" s="232">
        <v>806907</v>
      </c>
      <c r="H270" s="234" t="s">
        <v>2648</v>
      </c>
    </row>
    <row r="271" spans="1:8" ht="15.95" customHeight="1" x14ac:dyDescent="0.25">
      <c r="A271" s="232">
        <v>916</v>
      </c>
      <c r="B271" s="240">
        <v>2812</v>
      </c>
      <c r="C271" s="232" t="s">
        <v>824</v>
      </c>
      <c r="D271" s="234">
        <v>611</v>
      </c>
      <c r="E271" s="234">
        <v>610</v>
      </c>
      <c r="F271" s="234" t="s">
        <v>2374</v>
      </c>
      <c r="G271" s="232">
        <v>806916</v>
      </c>
      <c r="H271" s="234" t="s">
        <v>2648</v>
      </c>
    </row>
    <row r="272" spans="1:8" ht="15.95" customHeight="1" x14ac:dyDescent="0.25">
      <c r="A272" s="232">
        <v>918</v>
      </c>
      <c r="B272" s="240">
        <v>2812</v>
      </c>
      <c r="C272" s="232" t="s">
        <v>825</v>
      </c>
      <c r="D272" s="234">
        <v>611</v>
      </c>
      <c r="E272" s="234">
        <v>610</v>
      </c>
      <c r="F272" s="234" t="s">
        <v>2380</v>
      </c>
      <c r="G272" s="232">
        <v>806918</v>
      </c>
      <c r="H272" s="234" t="s">
        <v>2648</v>
      </c>
    </row>
    <row r="273" spans="1:8" ht="15.95" customHeight="1" x14ac:dyDescent="0.25">
      <c r="A273" s="232">
        <v>922</v>
      </c>
      <c r="B273" s="240">
        <v>2812</v>
      </c>
      <c r="C273" s="232" t="s">
        <v>826</v>
      </c>
      <c r="D273" s="234">
        <v>611</v>
      </c>
      <c r="E273" s="234">
        <v>610</v>
      </c>
      <c r="F273" s="234" t="s">
        <v>2375</v>
      </c>
      <c r="G273" s="232">
        <v>806922</v>
      </c>
      <c r="H273" s="234" t="s">
        <v>2648</v>
      </c>
    </row>
    <row r="274" spans="1:8" ht="15.95" customHeight="1" x14ac:dyDescent="0.25">
      <c r="A274" s="232">
        <v>926</v>
      </c>
      <c r="B274" s="240">
        <v>2812</v>
      </c>
      <c r="C274" s="232" t="s">
        <v>693</v>
      </c>
      <c r="D274" s="234">
        <v>611</v>
      </c>
      <c r="E274" s="234">
        <v>610</v>
      </c>
      <c r="F274" s="234" t="s">
        <v>2348</v>
      </c>
      <c r="G274" s="232">
        <v>806926</v>
      </c>
      <c r="H274" s="234" t="s">
        <v>2648</v>
      </c>
    </row>
    <row r="275" spans="1:8" ht="15.95" customHeight="1" x14ac:dyDescent="0.25">
      <c r="A275" s="232">
        <v>929</v>
      </c>
      <c r="B275" s="240">
        <v>2812</v>
      </c>
      <c r="C275" s="232" t="s">
        <v>827</v>
      </c>
      <c r="D275" s="234">
        <v>611</v>
      </c>
      <c r="E275" s="234">
        <v>610</v>
      </c>
      <c r="F275" s="234" t="s">
        <v>2364</v>
      </c>
      <c r="G275" s="232">
        <v>806929</v>
      </c>
      <c r="H275" s="234" t="s">
        <v>2648</v>
      </c>
    </row>
    <row r="276" spans="1:8" ht="15.95" customHeight="1" x14ac:dyDescent="0.25">
      <c r="A276" s="232">
        <v>932</v>
      </c>
      <c r="B276" s="240">
        <v>2812</v>
      </c>
      <c r="C276" s="232" t="s">
        <v>828</v>
      </c>
      <c r="D276" s="234">
        <v>611</v>
      </c>
      <c r="E276" s="234">
        <v>610</v>
      </c>
      <c r="F276" s="234" t="s">
        <v>2354</v>
      </c>
      <c r="G276" s="232">
        <v>806932</v>
      </c>
      <c r="H276" s="234" t="s">
        <v>2648</v>
      </c>
    </row>
    <row r="277" spans="1:8" ht="15.95" customHeight="1" x14ac:dyDescent="0.25">
      <c r="A277" s="232">
        <v>946</v>
      </c>
      <c r="B277" s="240">
        <v>2812</v>
      </c>
      <c r="C277" s="232" t="s">
        <v>829</v>
      </c>
      <c r="D277" s="234">
        <v>611</v>
      </c>
      <c r="E277" s="234">
        <v>610</v>
      </c>
      <c r="F277" s="234" t="s">
        <v>2353</v>
      </c>
      <c r="G277" s="232">
        <v>806946</v>
      </c>
      <c r="H277" s="234" t="s">
        <v>2648</v>
      </c>
    </row>
    <row r="278" spans="1:8" ht="15.95" customHeight="1" x14ac:dyDescent="0.25">
      <c r="A278" s="232">
        <v>947</v>
      </c>
      <c r="B278" s="240">
        <v>2812</v>
      </c>
      <c r="C278" s="232" t="s">
        <v>830</v>
      </c>
      <c r="D278" s="234">
        <v>611</v>
      </c>
      <c r="E278" s="234">
        <v>610</v>
      </c>
      <c r="F278" s="234" t="s">
        <v>2359</v>
      </c>
      <c r="G278" s="232">
        <v>806947</v>
      </c>
      <c r="H278" s="234" t="s">
        <v>2648</v>
      </c>
    </row>
    <row r="279" spans="1:8" ht="15.95" customHeight="1" x14ac:dyDescent="0.25">
      <c r="A279" s="232">
        <v>950</v>
      </c>
      <c r="B279" s="240">
        <v>2812</v>
      </c>
      <c r="C279" s="232" t="s">
        <v>831</v>
      </c>
      <c r="D279" s="234">
        <v>611</v>
      </c>
      <c r="E279" s="234">
        <v>610</v>
      </c>
      <c r="F279" s="234" t="s">
        <v>2355</v>
      </c>
      <c r="G279" s="232">
        <v>806950</v>
      </c>
      <c r="H279" s="234" t="s">
        <v>2648</v>
      </c>
    </row>
    <row r="280" spans="1:8" ht="15.95" customHeight="1" x14ac:dyDescent="0.25">
      <c r="A280" s="232">
        <v>952</v>
      </c>
      <c r="B280" s="240">
        <v>2812</v>
      </c>
      <c r="C280" s="232" t="s">
        <v>832</v>
      </c>
      <c r="D280" s="234">
        <v>611</v>
      </c>
      <c r="E280" s="234">
        <v>610</v>
      </c>
      <c r="F280" s="234" t="s">
        <v>2353</v>
      </c>
      <c r="G280" s="232">
        <v>806952</v>
      </c>
      <c r="H280" s="234" t="s">
        <v>2648</v>
      </c>
    </row>
    <row r="281" spans="1:8" ht="15.95" customHeight="1" x14ac:dyDescent="0.25">
      <c r="A281" s="232">
        <v>954</v>
      </c>
      <c r="B281" s="240">
        <v>2812</v>
      </c>
      <c r="C281" s="232" t="s">
        <v>833</v>
      </c>
      <c r="D281" s="234">
        <v>611</v>
      </c>
      <c r="E281" s="234">
        <v>610</v>
      </c>
      <c r="F281" s="234" t="s">
        <v>2350</v>
      </c>
      <c r="G281" s="232">
        <v>806954</v>
      </c>
      <c r="H281" s="234" t="s">
        <v>2648</v>
      </c>
    </row>
    <row r="282" spans="1:8" ht="15.95" customHeight="1" x14ac:dyDescent="0.25">
      <c r="A282" s="232">
        <v>955</v>
      </c>
      <c r="B282" s="240">
        <v>2812</v>
      </c>
      <c r="C282" s="232" t="s">
        <v>834</v>
      </c>
      <c r="D282" s="234">
        <v>611</v>
      </c>
      <c r="E282" s="234">
        <v>610</v>
      </c>
      <c r="F282" s="234" t="s">
        <v>2353</v>
      </c>
      <c r="G282" s="232">
        <v>806955</v>
      </c>
      <c r="H282" s="234" t="s">
        <v>2648</v>
      </c>
    </row>
    <row r="283" spans="1:8" ht="15.95" customHeight="1" x14ac:dyDescent="0.25">
      <c r="A283" s="232">
        <v>956</v>
      </c>
      <c r="B283" s="240">
        <v>2812</v>
      </c>
      <c r="C283" s="232" t="s">
        <v>835</v>
      </c>
      <c r="D283" s="234">
        <v>611</v>
      </c>
      <c r="E283" s="234">
        <v>610</v>
      </c>
      <c r="F283" s="234" t="s">
        <v>2361</v>
      </c>
      <c r="G283" s="232">
        <v>806956</v>
      </c>
      <c r="H283" s="234" t="s">
        <v>2648</v>
      </c>
    </row>
    <row r="284" spans="1:8" ht="15.95" customHeight="1" x14ac:dyDescent="0.25">
      <c r="A284" s="232">
        <v>957</v>
      </c>
      <c r="B284" s="240">
        <v>2812</v>
      </c>
      <c r="C284" s="232" t="s">
        <v>836</v>
      </c>
      <c r="D284" s="234">
        <v>611</v>
      </c>
      <c r="E284" s="234">
        <v>610</v>
      </c>
      <c r="F284" s="234" t="s">
        <v>2355</v>
      </c>
      <c r="G284" s="232">
        <v>806957</v>
      </c>
      <c r="H284" s="234" t="s">
        <v>2648</v>
      </c>
    </row>
    <row r="285" spans="1:8" ht="15.95" customHeight="1" x14ac:dyDescent="0.25">
      <c r="A285" s="232">
        <v>958</v>
      </c>
      <c r="B285" s="240">
        <v>2812</v>
      </c>
      <c r="C285" s="232" t="s">
        <v>837</v>
      </c>
      <c r="D285" s="234">
        <v>611</v>
      </c>
      <c r="E285" s="234">
        <v>610</v>
      </c>
      <c r="F285" s="234" t="s">
        <v>2355</v>
      </c>
      <c r="G285" s="232">
        <v>806958</v>
      </c>
      <c r="H285" s="234" t="s">
        <v>2648</v>
      </c>
    </row>
    <row r="286" spans="1:8" ht="15.95" customHeight="1" x14ac:dyDescent="0.25">
      <c r="A286" s="232">
        <v>964</v>
      </c>
      <c r="B286" s="240">
        <v>2812</v>
      </c>
      <c r="C286" s="232" t="s">
        <v>2926</v>
      </c>
      <c r="D286" s="234">
        <v>611</v>
      </c>
      <c r="E286" s="234">
        <v>610</v>
      </c>
      <c r="F286" s="234" t="s">
        <v>2337</v>
      </c>
      <c r="G286" s="232">
        <v>806964</v>
      </c>
      <c r="H286" s="234" t="s">
        <v>2648</v>
      </c>
    </row>
    <row r="287" spans="1:8" ht="15.95" customHeight="1" x14ac:dyDescent="0.25">
      <c r="A287" s="232">
        <v>970</v>
      </c>
      <c r="B287" s="240">
        <v>2812</v>
      </c>
      <c r="C287" s="232" t="s">
        <v>694</v>
      </c>
      <c r="D287" s="234">
        <v>611</v>
      </c>
      <c r="E287" s="234">
        <v>610</v>
      </c>
      <c r="F287" s="234" t="s">
        <v>2381</v>
      </c>
      <c r="G287" s="232">
        <v>806970</v>
      </c>
      <c r="H287" s="234" t="s">
        <v>2648</v>
      </c>
    </row>
    <row r="288" spans="1:8" ht="15.95" customHeight="1" x14ac:dyDescent="0.25">
      <c r="A288" s="232">
        <v>980</v>
      </c>
      <c r="B288" s="240">
        <v>2812</v>
      </c>
      <c r="C288" s="232" t="s">
        <v>695</v>
      </c>
      <c r="D288" s="234">
        <v>611</v>
      </c>
      <c r="E288" s="234">
        <v>610</v>
      </c>
      <c r="F288" s="234" t="s">
        <v>2353</v>
      </c>
      <c r="G288" s="232">
        <v>806980</v>
      </c>
      <c r="H288" s="234" t="s">
        <v>2648</v>
      </c>
    </row>
    <row r="289" spans="1:8" ht="15.95" customHeight="1" x14ac:dyDescent="0.25">
      <c r="A289" s="232">
        <v>981</v>
      </c>
      <c r="B289" s="240">
        <v>2812</v>
      </c>
      <c r="C289" s="232" t="s">
        <v>839</v>
      </c>
      <c r="D289" s="234">
        <v>611</v>
      </c>
      <c r="E289" s="234">
        <v>610</v>
      </c>
      <c r="F289" s="234" t="s">
        <v>2387</v>
      </c>
      <c r="G289" s="232">
        <v>726981</v>
      </c>
      <c r="H289" s="232" t="s">
        <v>2582</v>
      </c>
    </row>
    <row r="290" spans="1:8" ht="15.95" customHeight="1" x14ac:dyDescent="0.25">
      <c r="A290" s="232">
        <v>982</v>
      </c>
      <c r="B290" s="240">
        <v>2812</v>
      </c>
      <c r="C290" s="232" t="s">
        <v>840</v>
      </c>
      <c r="D290" s="234">
        <v>611</v>
      </c>
      <c r="E290" s="234">
        <v>610</v>
      </c>
      <c r="F290" s="234" t="s">
        <v>2364</v>
      </c>
      <c r="G290" s="232">
        <v>806982</v>
      </c>
      <c r="H290" s="234" t="s">
        <v>2648</v>
      </c>
    </row>
    <row r="291" spans="1:8" ht="15.95" customHeight="1" x14ac:dyDescent="0.25">
      <c r="A291" s="232">
        <v>985</v>
      </c>
      <c r="B291" s="240">
        <v>2812</v>
      </c>
      <c r="C291" s="232" t="s">
        <v>696</v>
      </c>
      <c r="D291" s="234">
        <v>611</v>
      </c>
      <c r="E291" s="234">
        <v>610</v>
      </c>
      <c r="F291" s="234" t="s">
        <v>2369</v>
      </c>
      <c r="G291" s="232">
        <v>806985</v>
      </c>
      <c r="H291" s="234" t="s">
        <v>2648</v>
      </c>
    </row>
    <row r="292" spans="1:8" ht="15.95" customHeight="1" x14ac:dyDescent="0.25">
      <c r="A292" s="232">
        <v>994</v>
      </c>
      <c r="B292" s="240">
        <v>2812</v>
      </c>
      <c r="C292" s="232" t="s">
        <v>2927</v>
      </c>
      <c r="D292" s="234">
        <v>651</v>
      </c>
      <c r="E292" s="234">
        <v>614</v>
      </c>
      <c r="F292" s="234" t="s">
        <v>2339</v>
      </c>
      <c r="G292" s="232">
        <v>806994</v>
      </c>
      <c r="H292" s="234" t="s">
        <v>2648</v>
      </c>
    </row>
    <row r="293" spans="1:8" ht="15.95" customHeight="1" x14ac:dyDescent="0.25">
      <c r="A293" s="232">
        <v>4601</v>
      </c>
      <c r="B293" s="240">
        <v>2812</v>
      </c>
      <c r="C293" s="232" t="s">
        <v>841</v>
      </c>
      <c r="D293" s="234">
        <v>651</v>
      </c>
      <c r="E293" s="234">
        <v>614</v>
      </c>
      <c r="F293" s="234" t="s">
        <v>2339</v>
      </c>
      <c r="G293" s="232">
        <v>806001</v>
      </c>
      <c r="H293" s="234" t="s">
        <v>2648</v>
      </c>
    </row>
    <row r="294" spans="1:8" ht="15.95" customHeight="1" x14ac:dyDescent="0.25">
      <c r="A294" s="232">
        <v>4602</v>
      </c>
      <c r="B294" s="240">
        <v>2812</v>
      </c>
      <c r="C294" s="232" t="s">
        <v>2928</v>
      </c>
      <c r="D294" s="234">
        <v>651</v>
      </c>
      <c r="E294" s="234">
        <v>614</v>
      </c>
      <c r="F294" s="234" t="s">
        <v>2339</v>
      </c>
      <c r="G294" s="232">
        <v>806002</v>
      </c>
      <c r="H294" s="234" t="s">
        <v>2648</v>
      </c>
    </row>
    <row r="295" spans="1:8" ht="15.95" customHeight="1" x14ac:dyDescent="0.25">
      <c r="A295" s="232">
        <v>4605</v>
      </c>
      <c r="B295" s="240">
        <v>2812</v>
      </c>
      <c r="C295" s="232" t="s">
        <v>843</v>
      </c>
      <c r="D295" s="234">
        <v>651</v>
      </c>
      <c r="E295" s="234">
        <v>614</v>
      </c>
      <c r="F295" s="234" t="s">
        <v>2339</v>
      </c>
      <c r="G295" s="232">
        <v>806003</v>
      </c>
      <c r="H295" s="234" t="s">
        <v>2648</v>
      </c>
    </row>
    <row r="296" spans="1:8" ht="15.95" customHeight="1" x14ac:dyDescent="0.25">
      <c r="A296" s="232">
        <v>4607</v>
      </c>
      <c r="B296" s="240">
        <v>2812</v>
      </c>
      <c r="C296" s="232" t="s">
        <v>2588</v>
      </c>
      <c r="D296" s="234">
        <v>651</v>
      </c>
      <c r="E296" s="234">
        <v>614</v>
      </c>
      <c r="F296" s="234" t="s">
        <v>2339</v>
      </c>
      <c r="G296" s="232">
        <v>806004</v>
      </c>
      <c r="H296" s="234" t="s">
        <v>2648</v>
      </c>
    </row>
    <row r="297" spans="1:8" ht="15.95" customHeight="1" x14ac:dyDescent="0.25">
      <c r="A297" s="232">
        <v>4610</v>
      </c>
      <c r="B297" s="240">
        <v>0</v>
      </c>
      <c r="C297" s="232" t="s">
        <v>845</v>
      </c>
      <c r="D297" s="234">
        <v>651</v>
      </c>
      <c r="E297" s="234">
        <v>614</v>
      </c>
      <c r="F297" s="234" t="s">
        <v>2339</v>
      </c>
      <c r="G297" s="232">
        <v>726005</v>
      </c>
      <c r="H297" s="232" t="s">
        <v>2582</v>
      </c>
    </row>
    <row r="298" spans="1:8" ht="15.95" customHeight="1" x14ac:dyDescent="0.25">
      <c r="A298" s="232">
        <v>4616</v>
      </c>
      <c r="B298" s="240">
        <v>2812</v>
      </c>
      <c r="C298" s="232" t="s">
        <v>846</v>
      </c>
      <c r="D298" s="234">
        <v>651</v>
      </c>
      <c r="E298" s="234">
        <v>614</v>
      </c>
      <c r="F298" s="234" t="s">
        <v>2339</v>
      </c>
      <c r="G298" s="232">
        <v>806006</v>
      </c>
      <c r="H298" s="234" t="s">
        <v>2648</v>
      </c>
    </row>
    <row r="299" spans="1:8" ht="15.95" customHeight="1" x14ac:dyDescent="0.25">
      <c r="A299" s="232">
        <v>4619</v>
      </c>
      <c r="B299" s="240">
        <v>2812</v>
      </c>
      <c r="C299" s="232" t="s">
        <v>2929</v>
      </c>
      <c r="D299" s="234">
        <v>651</v>
      </c>
      <c r="E299" s="234">
        <v>614</v>
      </c>
      <c r="F299" s="234" t="s">
        <v>2339</v>
      </c>
      <c r="G299" s="232">
        <v>806007</v>
      </c>
      <c r="H299" s="234" t="s">
        <v>2648</v>
      </c>
    </row>
    <row r="300" spans="1:8" ht="15.95" customHeight="1" x14ac:dyDescent="0.25">
      <c r="A300" s="232">
        <v>4622</v>
      </c>
      <c r="B300" s="240">
        <v>2812</v>
      </c>
      <c r="C300" s="232" t="s">
        <v>672</v>
      </c>
      <c r="D300" s="234">
        <v>611</v>
      </c>
      <c r="E300" s="234">
        <v>610</v>
      </c>
      <c r="F300" s="234" t="s">
        <v>2386</v>
      </c>
      <c r="G300" s="232">
        <v>806008</v>
      </c>
      <c r="H300" s="234" t="s">
        <v>2648</v>
      </c>
    </row>
    <row r="301" spans="1:8" ht="15.95" customHeight="1" x14ac:dyDescent="0.25">
      <c r="A301" s="255">
        <v>4622</v>
      </c>
      <c r="B301" s="252"/>
      <c r="C301" s="253" t="s">
        <v>672</v>
      </c>
      <c r="D301" s="232">
        <v>611</v>
      </c>
      <c r="E301" s="253">
        <v>610</v>
      </c>
      <c r="F301" s="253" t="s">
        <v>2386</v>
      </c>
      <c r="G301" s="254">
        <v>806008</v>
      </c>
      <c r="H301" s="234" t="s">
        <v>2648</v>
      </c>
    </row>
    <row r="302" spans="1:8" ht="15.95" customHeight="1" x14ac:dyDescent="0.25">
      <c r="A302" s="232">
        <v>4623</v>
      </c>
      <c r="B302" s="240">
        <v>2812</v>
      </c>
      <c r="C302" s="232" t="s">
        <v>673</v>
      </c>
      <c r="D302" s="234">
        <v>651</v>
      </c>
      <c r="E302" s="234">
        <v>614</v>
      </c>
      <c r="F302" s="234" t="s">
        <v>2339</v>
      </c>
      <c r="G302" s="232">
        <v>806009</v>
      </c>
      <c r="H302" s="234" t="s">
        <v>2648</v>
      </c>
    </row>
    <row r="303" spans="1:8" ht="15.95" customHeight="1" x14ac:dyDescent="0.25">
      <c r="A303" s="232">
        <v>4633</v>
      </c>
      <c r="B303" s="240">
        <v>2812</v>
      </c>
      <c r="C303" s="232" t="s">
        <v>2930</v>
      </c>
      <c r="D303" s="234">
        <v>651</v>
      </c>
      <c r="E303" s="234">
        <v>614</v>
      </c>
      <c r="F303" s="234" t="s">
        <v>2339</v>
      </c>
      <c r="G303" s="232">
        <v>806010</v>
      </c>
      <c r="H303" s="234" t="s">
        <v>2648</v>
      </c>
    </row>
    <row r="304" spans="1:8" ht="15.95" customHeight="1" x14ac:dyDescent="0.25">
      <c r="A304" s="232">
        <v>4635</v>
      </c>
      <c r="B304" s="240">
        <v>2812</v>
      </c>
      <c r="C304" s="232" t="s">
        <v>674</v>
      </c>
      <c r="D304" s="234">
        <v>651</v>
      </c>
      <c r="E304" s="234">
        <v>614</v>
      </c>
      <c r="F304" s="234" t="s">
        <v>2339</v>
      </c>
      <c r="G304" s="232">
        <v>806011</v>
      </c>
      <c r="H304" s="234" t="s">
        <v>2648</v>
      </c>
    </row>
    <row r="305" spans="1:8" ht="15.95" customHeight="1" x14ac:dyDescent="0.25">
      <c r="A305" s="232">
        <v>4639</v>
      </c>
      <c r="B305" s="240">
        <v>2812</v>
      </c>
      <c r="C305" s="232" t="s">
        <v>2931</v>
      </c>
      <c r="D305" s="234">
        <v>651</v>
      </c>
      <c r="E305" s="234">
        <v>614</v>
      </c>
      <c r="F305" s="234" t="s">
        <v>2339</v>
      </c>
      <c r="G305" s="232">
        <v>806012</v>
      </c>
      <c r="H305" s="234" t="s">
        <v>2648</v>
      </c>
    </row>
    <row r="306" spans="1:8" ht="15.95" customHeight="1" x14ac:dyDescent="0.25">
      <c r="A306" s="232">
        <v>4644</v>
      </c>
      <c r="B306" s="240">
        <v>2812</v>
      </c>
      <c r="C306" s="232" t="s">
        <v>850</v>
      </c>
      <c r="D306" s="234">
        <v>651</v>
      </c>
      <c r="E306" s="234">
        <v>614</v>
      </c>
      <c r="F306" s="234" t="s">
        <v>2339</v>
      </c>
      <c r="G306" s="232">
        <v>806013</v>
      </c>
      <c r="H306" s="234" t="s">
        <v>2648</v>
      </c>
    </row>
    <row r="307" spans="1:8" ht="15.95" customHeight="1" x14ac:dyDescent="0.25">
      <c r="A307" s="232">
        <v>4648</v>
      </c>
      <c r="B307" s="240">
        <v>2812</v>
      </c>
      <c r="C307" s="232" t="s">
        <v>851</v>
      </c>
      <c r="D307" s="234">
        <v>651</v>
      </c>
      <c r="E307" s="234">
        <v>614</v>
      </c>
      <c r="F307" s="234" t="s">
        <v>2339</v>
      </c>
      <c r="G307" s="232">
        <v>806014</v>
      </c>
      <c r="H307" s="234" t="s">
        <v>2648</v>
      </c>
    </row>
    <row r="308" spans="1:8" ht="15.95" customHeight="1" x14ac:dyDescent="0.25">
      <c r="A308" s="232">
        <v>4649</v>
      </c>
      <c r="B308" s="240">
        <v>2812</v>
      </c>
      <c r="C308" s="232" t="s">
        <v>852</v>
      </c>
      <c r="D308" s="234">
        <v>651</v>
      </c>
      <c r="E308" s="234">
        <v>614</v>
      </c>
      <c r="F308" s="234" t="s">
        <v>2339</v>
      </c>
      <c r="G308" s="232">
        <v>806015</v>
      </c>
      <c r="H308" s="234" t="s">
        <v>2648</v>
      </c>
    </row>
    <row r="309" spans="1:8" ht="15.95" customHeight="1" x14ac:dyDescent="0.25">
      <c r="A309" s="232">
        <v>4651</v>
      </c>
      <c r="B309" s="240">
        <v>2812</v>
      </c>
      <c r="C309" s="232" t="s">
        <v>675</v>
      </c>
      <c r="D309" s="234">
        <v>651</v>
      </c>
      <c r="E309" s="234">
        <v>614</v>
      </c>
      <c r="F309" s="234" t="s">
        <v>2339</v>
      </c>
      <c r="G309" s="232">
        <v>806016</v>
      </c>
      <c r="H309" s="234" t="s">
        <v>2648</v>
      </c>
    </row>
    <row r="310" spans="1:8" ht="15.95" customHeight="1" x14ac:dyDescent="0.25">
      <c r="A310" s="232">
        <v>4652</v>
      </c>
      <c r="B310" s="240">
        <v>2812</v>
      </c>
      <c r="C310" s="232" t="s">
        <v>853</v>
      </c>
      <c r="D310" s="234">
        <v>651</v>
      </c>
      <c r="E310" s="234">
        <v>614</v>
      </c>
      <c r="F310" s="234" t="s">
        <v>2339</v>
      </c>
      <c r="G310" s="232">
        <v>806017</v>
      </c>
      <c r="H310" s="234" t="s">
        <v>2648</v>
      </c>
    </row>
    <row r="311" spans="1:8" ht="15.95" customHeight="1" x14ac:dyDescent="0.25">
      <c r="A311" s="232">
        <v>4653</v>
      </c>
      <c r="B311" s="240">
        <v>2812</v>
      </c>
      <c r="C311" s="232" t="s">
        <v>2932</v>
      </c>
      <c r="D311" s="234">
        <v>651</v>
      </c>
      <c r="E311" s="234">
        <v>614</v>
      </c>
      <c r="F311" s="234" t="s">
        <v>2339</v>
      </c>
      <c r="G311" s="232">
        <v>806018</v>
      </c>
      <c r="H311" s="234" t="s">
        <v>2648</v>
      </c>
    </row>
    <row r="312" spans="1:8" ht="15.95" customHeight="1" x14ac:dyDescent="0.25">
      <c r="A312" s="232">
        <v>4654</v>
      </c>
      <c r="B312" s="240">
        <v>0</v>
      </c>
      <c r="C312" s="232" t="s">
        <v>677</v>
      </c>
      <c r="D312" s="234">
        <v>651</v>
      </c>
      <c r="E312" s="234">
        <v>614</v>
      </c>
      <c r="F312" s="234" t="s">
        <v>2339</v>
      </c>
      <c r="G312" s="232">
        <v>726019</v>
      </c>
      <c r="H312" s="232" t="s">
        <v>2582</v>
      </c>
    </row>
    <row r="313" spans="1:8" ht="15.95" customHeight="1" x14ac:dyDescent="0.25">
      <c r="A313" s="232">
        <v>4655</v>
      </c>
      <c r="B313" s="240">
        <v>0</v>
      </c>
      <c r="C313" s="232" t="s">
        <v>678</v>
      </c>
      <c r="D313" s="234">
        <v>651</v>
      </c>
      <c r="E313" s="234">
        <v>614</v>
      </c>
      <c r="F313" s="234" t="s">
        <v>2339</v>
      </c>
      <c r="G313" s="232">
        <v>726020</v>
      </c>
      <c r="H313" s="232" t="s">
        <v>2582</v>
      </c>
    </row>
    <row r="314" spans="1:8" ht="15.95" customHeight="1" x14ac:dyDescent="0.25">
      <c r="A314" s="232">
        <v>4656</v>
      </c>
      <c r="B314" s="240">
        <v>0</v>
      </c>
      <c r="C314" s="232" t="s">
        <v>679</v>
      </c>
      <c r="D314" s="234">
        <v>651</v>
      </c>
      <c r="E314" s="234">
        <v>614</v>
      </c>
      <c r="F314" s="234" t="s">
        <v>2339</v>
      </c>
      <c r="G314" s="232">
        <v>726021</v>
      </c>
      <c r="H314" s="232" t="s">
        <v>2582</v>
      </c>
    </row>
    <row r="315" spans="1:8" ht="15.95" customHeight="1" x14ac:dyDescent="0.25">
      <c r="A315" s="232">
        <v>4657</v>
      </c>
      <c r="B315" s="240">
        <v>0</v>
      </c>
      <c r="C315" s="232" t="s">
        <v>2933</v>
      </c>
      <c r="D315" s="234">
        <v>651</v>
      </c>
      <c r="E315" s="234">
        <v>614</v>
      </c>
      <c r="F315" s="234" t="s">
        <v>2339</v>
      </c>
      <c r="G315" s="232">
        <v>726022</v>
      </c>
      <c r="H315" s="232" t="s">
        <v>2582</v>
      </c>
    </row>
    <row r="316" spans="1:8" ht="15.95" customHeight="1" x14ac:dyDescent="0.25">
      <c r="A316" s="232">
        <v>4658</v>
      </c>
      <c r="B316" s="240">
        <v>0</v>
      </c>
      <c r="C316" s="232" t="s">
        <v>2934</v>
      </c>
      <c r="D316" s="234">
        <v>651</v>
      </c>
      <c r="E316" s="234">
        <v>614</v>
      </c>
      <c r="F316" s="234" t="s">
        <v>2339</v>
      </c>
      <c r="G316" s="232">
        <v>726023</v>
      </c>
      <c r="H316" s="232" t="s">
        <v>2582</v>
      </c>
    </row>
    <row r="317" spans="1:8" ht="15.95" customHeight="1" x14ac:dyDescent="0.25">
      <c r="A317" s="232">
        <v>4659</v>
      </c>
      <c r="B317" s="240">
        <v>0</v>
      </c>
      <c r="C317" s="232" t="s">
        <v>2503</v>
      </c>
      <c r="D317" s="234">
        <v>651</v>
      </c>
      <c r="E317" s="234">
        <v>614</v>
      </c>
      <c r="F317" s="234" t="s">
        <v>2339</v>
      </c>
      <c r="G317" s="232">
        <v>726030</v>
      </c>
      <c r="H317" s="232" t="s">
        <v>2582</v>
      </c>
    </row>
    <row r="318" spans="1:8" ht="15.95" customHeight="1" x14ac:dyDescent="0.25">
      <c r="A318" s="232">
        <v>4660</v>
      </c>
      <c r="B318" s="240">
        <v>0</v>
      </c>
      <c r="C318" s="232" t="s">
        <v>2935</v>
      </c>
      <c r="D318" s="234">
        <v>651</v>
      </c>
      <c r="E318" s="234">
        <v>614</v>
      </c>
      <c r="F318" s="234" t="s">
        <v>2339</v>
      </c>
      <c r="G318" s="232">
        <v>726024</v>
      </c>
      <c r="H318" s="232" t="s">
        <v>2582</v>
      </c>
    </row>
    <row r="319" spans="1:8" ht="15.95" customHeight="1" x14ac:dyDescent="0.25">
      <c r="A319" s="232">
        <v>4661</v>
      </c>
      <c r="B319" s="240">
        <v>0</v>
      </c>
      <c r="C319" s="232" t="s">
        <v>855</v>
      </c>
      <c r="D319" s="234">
        <v>651</v>
      </c>
      <c r="E319" s="234">
        <v>614</v>
      </c>
      <c r="F319" s="234" t="s">
        <v>2339</v>
      </c>
      <c r="G319" s="232">
        <v>726025</v>
      </c>
      <c r="H319" s="232" t="s">
        <v>2582</v>
      </c>
    </row>
    <row r="320" spans="1:8" ht="15.95" customHeight="1" x14ac:dyDescent="0.25">
      <c r="A320" s="232">
        <v>4663</v>
      </c>
      <c r="B320" s="240">
        <v>2812</v>
      </c>
      <c r="C320" s="232" t="s">
        <v>681</v>
      </c>
      <c r="D320" s="234">
        <v>651</v>
      </c>
      <c r="E320" s="234">
        <v>614</v>
      </c>
      <c r="F320" s="234" t="s">
        <v>2339</v>
      </c>
      <c r="G320" s="232">
        <v>806026</v>
      </c>
      <c r="H320" s="234" t="s">
        <v>2648</v>
      </c>
    </row>
    <row r="321" spans="1:8" ht="15.95" customHeight="1" x14ac:dyDescent="0.25">
      <c r="A321" s="232">
        <v>4664</v>
      </c>
      <c r="B321" s="240">
        <v>2812</v>
      </c>
      <c r="C321" s="232" t="s">
        <v>2936</v>
      </c>
      <c r="D321" s="234">
        <v>651</v>
      </c>
      <c r="E321" s="234">
        <v>614</v>
      </c>
      <c r="F321" s="234" t="s">
        <v>2339</v>
      </c>
      <c r="G321" s="232">
        <v>806027</v>
      </c>
      <c r="H321" s="234" t="s">
        <v>2648</v>
      </c>
    </row>
    <row r="322" spans="1:8" ht="15.95" customHeight="1" x14ac:dyDescent="0.25">
      <c r="A322" s="232">
        <v>4665</v>
      </c>
      <c r="B322" s="240">
        <v>2812</v>
      </c>
      <c r="C322" s="232" t="s">
        <v>682</v>
      </c>
      <c r="D322" s="234">
        <v>611</v>
      </c>
      <c r="E322" s="234">
        <v>610</v>
      </c>
      <c r="F322" s="234" t="s">
        <v>2338</v>
      </c>
      <c r="G322" s="232">
        <v>806028</v>
      </c>
      <c r="H322" s="234" t="s">
        <v>2648</v>
      </c>
    </row>
    <row r="323" spans="1:8" ht="15.95" customHeight="1" x14ac:dyDescent="0.25">
      <c r="A323" s="232">
        <v>4666</v>
      </c>
      <c r="B323" s="240">
        <v>2812</v>
      </c>
      <c r="C323" s="232" t="s">
        <v>672</v>
      </c>
      <c r="D323" s="234">
        <v>611</v>
      </c>
      <c r="E323" s="234">
        <v>610</v>
      </c>
      <c r="F323" s="234" t="s">
        <v>2386</v>
      </c>
      <c r="G323" s="232">
        <v>806029</v>
      </c>
      <c r="H323" s="234" t="s">
        <v>2648</v>
      </c>
    </row>
    <row r="324" spans="1:8" ht="15.95" customHeight="1" x14ac:dyDescent="0.25">
      <c r="A324" s="255">
        <v>4666</v>
      </c>
      <c r="B324" s="252"/>
      <c r="C324" s="253" t="s">
        <v>672</v>
      </c>
      <c r="D324" s="232">
        <v>611</v>
      </c>
      <c r="E324" s="253">
        <v>610</v>
      </c>
      <c r="F324" s="253" t="s">
        <v>2386</v>
      </c>
      <c r="G324" s="254">
        <v>806029</v>
      </c>
      <c r="H324" s="234" t="s">
        <v>2648</v>
      </c>
    </row>
    <row r="325" spans="1:8" ht="15.95" customHeight="1" x14ac:dyDescent="0.25">
      <c r="A325" s="232">
        <v>4668</v>
      </c>
      <c r="B325" s="240">
        <v>2812</v>
      </c>
      <c r="C325" s="232" t="s">
        <v>856</v>
      </c>
      <c r="D325" s="234">
        <v>651</v>
      </c>
      <c r="E325" s="234">
        <v>614</v>
      </c>
      <c r="F325" s="234" t="s">
        <v>2339</v>
      </c>
      <c r="G325" s="232">
        <v>806030</v>
      </c>
      <c r="H325" s="234" t="s">
        <v>2648</v>
      </c>
    </row>
    <row r="326" spans="1:8" ht="15.95" customHeight="1" x14ac:dyDescent="0.25">
      <c r="A326" s="232">
        <v>4669</v>
      </c>
      <c r="B326" s="240">
        <v>2812</v>
      </c>
      <c r="C326" s="232" t="s">
        <v>857</v>
      </c>
      <c r="D326" s="234">
        <v>651</v>
      </c>
      <c r="E326" s="234">
        <v>614</v>
      </c>
      <c r="F326" s="234" t="s">
        <v>2339</v>
      </c>
      <c r="G326" s="232">
        <v>806031</v>
      </c>
      <c r="H326" s="234" t="s">
        <v>2648</v>
      </c>
    </row>
    <row r="327" spans="1:8" ht="15.95" customHeight="1" x14ac:dyDescent="0.25">
      <c r="A327" s="232">
        <v>4670</v>
      </c>
      <c r="B327" s="240">
        <v>2812</v>
      </c>
      <c r="C327" s="232" t="s">
        <v>858</v>
      </c>
      <c r="D327" s="234">
        <v>651</v>
      </c>
      <c r="E327" s="234">
        <v>614</v>
      </c>
      <c r="F327" s="234" t="s">
        <v>2339</v>
      </c>
      <c r="G327" s="232">
        <v>806032</v>
      </c>
      <c r="H327" s="234" t="s">
        <v>2648</v>
      </c>
    </row>
    <row r="328" spans="1:8" ht="15.95" customHeight="1" x14ac:dyDescent="0.25">
      <c r="A328" s="232">
        <v>4671</v>
      </c>
      <c r="B328" s="240">
        <v>2812</v>
      </c>
      <c r="C328" s="232" t="s">
        <v>859</v>
      </c>
      <c r="D328" s="234">
        <v>651</v>
      </c>
      <c r="E328" s="234">
        <v>614</v>
      </c>
      <c r="F328" s="234" t="s">
        <v>2339</v>
      </c>
      <c r="G328" s="232">
        <v>806033</v>
      </c>
      <c r="H328" s="234" t="s">
        <v>2648</v>
      </c>
    </row>
    <row r="329" spans="1:8" ht="15.95" customHeight="1" x14ac:dyDescent="0.25">
      <c r="A329" s="232">
        <v>4672</v>
      </c>
      <c r="B329" s="240">
        <v>2812</v>
      </c>
      <c r="C329" s="232" t="s">
        <v>2937</v>
      </c>
      <c r="D329" s="234">
        <v>651</v>
      </c>
      <c r="E329" s="234">
        <v>614</v>
      </c>
      <c r="F329" s="234" t="s">
        <v>2339</v>
      </c>
      <c r="G329" s="232">
        <v>806034</v>
      </c>
      <c r="H329" s="234" t="s">
        <v>2648</v>
      </c>
    </row>
    <row r="330" spans="1:8" ht="15.95" customHeight="1" x14ac:dyDescent="0.25">
      <c r="A330" s="232">
        <v>4673</v>
      </c>
      <c r="B330" s="240">
        <v>2812</v>
      </c>
      <c r="C330" s="232" t="s">
        <v>861</v>
      </c>
      <c r="D330" s="234">
        <v>651</v>
      </c>
      <c r="E330" s="234">
        <v>614</v>
      </c>
      <c r="F330" s="234" t="s">
        <v>2339</v>
      </c>
      <c r="G330" s="232">
        <v>806035</v>
      </c>
      <c r="H330" s="234" t="s">
        <v>2648</v>
      </c>
    </row>
    <row r="331" spans="1:8" ht="15.95" customHeight="1" x14ac:dyDescent="0.25">
      <c r="A331" s="232">
        <v>4675</v>
      </c>
      <c r="B331" s="240">
        <v>2812</v>
      </c>
      <c r="C331" s="232" t="s">
        <v>2938</v>
      </c>
      <c r="D331" s="234">
        <v>651</v>
      </c>
      <c r="E331" s="234">
        <v>614</v>
      </c>
      <c r="F331" s="234" t="s">
        <v>2339</v>
      </c>
      <c r="G331" s="232">
        <v>806036</v>
      </c>
      <c r="H331" s="234" t="s">
        <v>2648</v>
      </c>
    </row>
    <row r="332" spans="1:8" ht="15.95" customHeight="1" x14ac:dyDescent="0.25">
      <c r="A332" s="232">
        <v>4676</v>
      </c>
      <c r="B332" s="240">
        <v>2812</v>
      </c>
      <c r="C332" s="232" t="s">
        <v>2939</v>
      </c>
      <c r="D332" s="234">
        <v>651</v>
      </c>
      <c r="E332" s="234">
        <v>614</v>
      </c>
      <c r="F332" s="234" t="s">
        <v>2339</v>
      </c>
      <c r="G332" s="232">
        <v>806037</v>
      </c>
      <c r="H332" s="234" t="s">
        <v>2648</v>
      </c>
    </row>
    <row r="333" spans="1:8" ht="15.95" customHeight="1" x14ac:dyDescent="0.25">
      <c r="A333" s="232">
        <v>4677</v>
      </c>
      <c r="B333" s="240">
        <v>0</v>
      </c>
      <c r="C333" s="232" t="s">
        <v>2940</v>
      </c>
      <c r="D333" s="234">
        <v>651</v>
      </c>
      <c r="E333" s="234">
        <v>614</v>
      </c>
      <c r="F333" s="234" t="s">
        <v>2339</v>
      </c>
      <c r="G333" s="232">
        <v>730028</v>
      </c>
      <c r="H333" s="232" t="s">
        <v>2647</v>
      </c>
    </row>
    <row r="334" spans="1:8" ht="15.95" customHeight="1" x14ac:dyDescent="0.25">
      <c r="A334" s="232">
        <v>4678</v>
      </c>
      <c r="B334" s="240">
        <v>2812</v>
      </c>
      <c r="C334" s="232" t="s">
        <v>2941</v>
      </c>
      <c r="D334" s="234">
        <v>651</v>
      </c>
      <c r="E334" s="234">
        <v>614</v>
      </c>
      <c r="F334" s="234" t="s">
        <v>2339</v>
      </c>
      <c r="G334" s="232">
        <v>806039</v>
      </c>
      <c r="H334" s="234" t="s">
        <v>2648</v>
      </c>
    </row>
    <row r="335" spans="1:8" ht="15.95" customHeight="1" x14ac:dyDescent="0.25">
      <c r="A335" s="232">
        <v>4679</v>
      </c>
      <c r="B335" s="240">
        <v>2812</v>
      </c>
      <c r="C335" s="232" t="s">
        <v>2942</v>
      </c>
      <c r="D335" s="234">
        <v>651</v>
      </c>
      <c r="E335" s="234">
        <v>614</v>
      </c>
      <c r="F335" s="234" t="s">
        <v>2339</v>
      </c>
      <c r="G335" s="232">
        <v>806040</v>
      </c>
      <c r="H335" s="234" t="s">
        <v>2648</v>
      </c>
    </row>
    <row r="336" spans="1:8" ht="15.95" customHeight="1" x14ac:dyDescent="0.25">
      <c r="A336" s="232">
        <v>4682</v>
      </c>
      <c r="B336" s="240">
        <v>0</v>
      </c>
      <c r="C336" s="232" t="s">
        <v>2943</v>
      </c>
      <c r="D336" s="234">
        <v>611</v>
      </c>
      <c r="E336" s="234">
        <v>610</v>
      </c>
      <c r="F336" s="234" t="s">
        <v>2386</v>
      </c>
      <c r="G336" s="232">
        <v>730027</v>
      </c>
      <c r="H336" s="232" t="s">
        <v>2647</v>
      </c>
    </row>
    <row r="337" spans="1:8" ht="15.95" customHeight="1" x14ac:dyDescent="0.25">
      <c r="A337" s="255">
        <v>4682</v>
      </c>
      <c r="B337" s="252"/>
      <c r="C337" s="253" t="s">
        <v>2943</v>
      </c>
      <c r="D337" s="232">
        <v>611</v>
      </c>
      <c r="E337" s="253">
        <v>610</v>
      </c>
      <c r="F337" s="253" t="s">
        <v>2386</v>
      </c>
      <c r="G337" s="254">
        <v>730027</v>
      </c>
      <c r="H337" s="232" t="s">
        <v>2647</v>
      </c>
    </row>
    <row r="338" spans="1:8" ht="15.95" customHeight="1" x14ac:dyDescent="0.25">
      <c r="A338" s="232">
        <v>4683</v>
      </c>
      <c r="B338" s="240">
        <v>2812</v>
      </c>
      <c r="C338" s="232" t="s">
        <v>2944</v>
      </c>
      <c r="D338" s="234">
        <v>651</v>
      </c>
      <c r="E338" s="234">
        <v>614</v>
      </c>
      <c r="F338" s="234" t="s">
        <v>2339</v>
      </c>
      <c r="G338" s="232">
        <v>806042</v>
      </c>
      <c r="H338" s="234" t="s">
        <v>2648</v>
      </c>
    </row>
    <row r="339" spans="1:8" ht="15.95" customHeight="1" x14ac:dyDescent="0.25">
      <c r="A339" s="232">
        <v>4684</v>
      </c>
      <c r="B339" s="240">
        <v>0</v>
      </c>
      <c r="C339" s="232" t="s">
        <v>2945</v>
      </c>
      <c r="D339" s="234">
        <v>651</v>
      </c>
      <c r="E339" s="234">
        <v>614</v>
      </c>
      <c r="F339" s="234" t="s">
        <v>2339</v>
      </c>
      <c r="G339" s="232">
        <v>730029</v>
      </c>
      <c r="H339" s="232" t="s">
        <v>2647</v>
      </c>
    </row>
    <row r="340" spans="1:8" ht="15.95" customHeight="1" x14ac:dyDescent="0.25">
      <c r="A340" s="232">
        <v>4685</v>
      </c>
      <c r="B340" s="240">
        <v>2812</v>
      </c>
      <c r="C340" s="232" t="s">
        <v>2946</v>
      </c>
      <c r="D340" s="234">
        <v>651</v>
      </c>
      <c r="E340" s="234">
        <v>614</v>
      </c>
      <c r="F340" s="234" t="s">
        <v>2339</v>
      </c>
      <c r="G340" s="232">
        <v>806044</v>
      </c>
      <c r="H340" s="234" t="s">
        <v>2648</v>
      </c>
    </row>
    <row r="341" spans="1:8" ht="15.95" customHeight="1" x14ac:dyDescent="0.25">
      <c r="A341" s="232">
        <v>4686</v>
      </c>
      <c r="B341" s="240">
        <v>2812</v>
      </c>
      <c r="C341" s="232" t="s">
        <v>2947</v>
      </c>
      <c r="D341" s="234">
        <v>651</v>
      </c>
      <c r="E341" s="234">
        <v>614</v>
      </c>
      <c r="F341" s="234" t="s">
        <v>2339</v>
      </c>
      <c r="G341" s="232">
        <v>806045</v>
      </c>
      <c r="H341" s="234" t="s">
        <v>2648</v>
      </c>
    </row>
    <row r="342" spans="1:8" ht="15.95" customHeight="1" x14ac:dyDescent="0.25">
      <c r="A342" s="232">
        <v>4687</v>
      </c>
      <c r="B342" s="240">
        <v>2812</v>
      </c>
      <c r="C342" s="232" t="s">
        <v>2948</v>
      </c>
      <c r="D342" s="234">
        <v>651</v>
      </c>
      <c r="E342" s="234">
        <v>614</v>
      </c>
      <c r="F342" s="234" t="s">
        <v>2339</v>
      </c>
      <c r="G342" s="232">
        <v>806046</v>
      </c>
      <c r="H342" s="234" t="s">
        <v>2648</v>
      </c>
    </row>
    <row r="343" spans="1:8" ht="15.95" customHeight="1" x14ac:dyDescent="0.25">
      <c r="A343" s="232">
        <v>4688</v>
      </c>
      <c r="B343" s="240">
        <v>2812</v>
      </c>
      <c r="C343" s="232" t="s">
        <v>2949</v>
      </c>
      <c r="D343" s="234">
        <v>611</v>
      </c>
      <c r="E343" s="234">
        <v>610</v>
      </c>
      <c r="F343" s="234" t="s">
        <v>2386</v>
      </c>
      <c r="G343" s="232">
        <v>806047</v>
      </c>
      <c r="H343" s="234" t="s">
        <v>2648</v>
      </c>
    </row>
    <row r="344" spans="1:8" ht="15.95" customHeight="1" x14ac:dyDescent="0.25">
      <c r="A344" s="255">
        <v>4688</v>
      </c>
      <c r="B344" s="252"/>
      <c r="C344" s="253" t="s">
        <v>2949</v>
      </c>
      <c r="D344" s="232">
        <v>611</v>
      </c>
      <c r="E344" s="253">
        <v>610</v>
      </c>
      <c r="F344" s="253" t="s">
        <v>2386</v>
      </c>
      <c r="G344" s="254">
        <v>806047</v>
      </c>
      <c r="H344" s="234" t="s">
        <v>2648</v>
      </c>
    </row>
    <row r="345" spans="1:8" ht="15.95" customHeight="1" x14ac:dyDescent="0.25">
      <c r="A345" s="232">
        <v>4689</v>
      </c>
      <c r="B345" s="240">
        <v>2812</v>
      </c>
      <c r="C345" s="232" t="s">
        <v>2950</v>
      </c>
      <c r="D345" s="234">
        <v>651</v>
      </c>
      <c r="E345" s="234">
        <v>614</v>
      </c>
      <c r="F345" s="234" t="s">
        <v>2339</v>
      </c>
      <c r="G345" s="232">
        <v>806048</v>
      </c>
      <c r="H345" s="234" t="s">
        <v>2648</v>
      </c>
    </row>
    <row r="346" spans="1:8" ht="15.95" customHeight="1" x14ac:dyDescent="0.25">
      <c r="A346" s="232">
        <v>4690</v>
      </c>
      <c r="B346" s="240">
        <v>2812</v>
      </c>
      <c r="C346" s="232" t="s">
        <v>2951</v>
      </c>
      <c r="D346" s="234">
        <v>651</v>
      </c>
      <c r="E346" s="234">
        <v>614</v>
      </c>
      <c r="F346" s="234" t="s">
        <v>2339</v>
      </c>
      <c r="G346" s="232">
        <v>806049</v>
      </c>
      <c r="H346" s="234" t="s">
        <v>2648</v>
      </c>
    </row>
    <row r="347" spans="1:8" ht="15.95" customHeight="1" x14ac:dyDescent="0.25">
      <c r="A347" s="232">
        <v>4691</v>
      </c>
      <c r="B347" s="240">
        <v>0</v>
      </c>
      <c r="C347" s="232" t="s">
        <v>2952</v>
      </c>
      <c r="D347" s="234">
        <v>651</v>
      </c>
      <c r="E347" s="234">
        <v>614</v>
      </c>
      <c r="F347" s="234" t="s">
        <v>2339</v>
      </c>
      <c r="G347" s="232">
        <v>726050</v>
      </c>
      <c r="H347" s="232" t="s">
        <v>2582</v>
      </c>
    </row>
    <row r="348" spans="1:8" ht="15.95" customHeight="1" x14ac:dyDescent="0.25">
      <c r="A348" s="232">
        <v>4692</v>
      </c>
      <c r="B348" s="240">
        <v>0</v>
      </c>
      <c r="C348" s="232" t="s">
        <v>2952</v>
      </c>
      <c r="D348" s="234">
        <v>651</v>
      </c>
      <c r="E348" s="234">
        <v>614</v>
      </c>
      <c r="F348" s="234" t="s">
        <v>2339</v>
      </c>
      <c r="G348" s="232">
        <v>726051</v>
      </c>
      <c r="H348" s="232" t="s">
        <v>2582</v>
      </c>
    </row>
    <row r="349" spans="1:8" ht="15.95" customHeight="1" x14ac:dyDescent="0.25">
      <c r="A349" s="232">
        <v>4693</v>
      </c>
      <c r="B349" s="240">
        <v>2812</v>
      </c>
      <c r="C349" s="232" t="s">
        <v>2953</v>
      </c>
      <c r="D349" s="234">
        <v>651</v>
      </c>
      <c r="E349" s="234">
        <v>614</v>
      </c>
      <c r="F349" s="234" t="s">
        <v>2339</v>
      </c>
      <c r="G349" s="232">
        <v>806051</v>
      </c>
      <c r="H349" s="234" t="s">
        <v>2648</v>
      </c>
    </row>
    <row r="350" spans="1:8" ht="15.95" customHeight="1" x14ac:dyDescent="0.25">
      <c r="A350" s="232">
        <v>4694</v>
      </c>
      <c r="B350" s="240">
        <v>2812</v>
      </c>
      <c r="C350" s="232" t="s">
        <v>2954</v>
      </c>
      <c r="D350" s="234">
        <v>651</v>
      </c>
      <c r="E350" s="234">
        <v>614</v>
      </c>
      <c r="F350" s="234" t="s">
        <v>2339</v>
      </c>
      <c r="G350" s="232">
        <v>806052</v>
      </c>
      <c r="H350" s="234" t="s">
        <v>2648</v>
      </c>
    </row>
    <row r="351" spans="1:8" ht="15.95" customHeight="1" x14ac:dyDescent="0.25">
      <c r="A351" s="232">
        <v>4950</v>
      </c>
      <c r="B351" s="240">
        <v>2812</v>
      </c>
      <c r="C351" s="232" t="s">
        <v>2955</v>
      </c>
      <c r="D351" s="234">
        <v>651</v>
      </c>
      <c r="E351" s="234">
        <v>614</v>
      </c>
      <c r="F351" s="234" t="s">
        <v>2339</v>
      </c>
      <c r="G351" s="232">
        <v>806053</v>
      </c>
      <c r="H351" s="234" t="s">
        <v>2648</v>
      </c>
    </row>
    <row r="352" spans="1:8" ht="15.95" customHeight="1" x14ac:dyDescent="0.25">
      <c r="A352" s="232">
        <v>4951</v>
      </c>
      <c r="B352" s="240">
        <v>2812</v>
      </c>
      <c r="C352" s="232" t="s">
        <v>2956</v>
      </c>
      <c r="D352" s="234">
        <v>651</v>
      </c>
      <c r="E352" s="234">
        <v>614</v>
      </c>
      <c r="F352" s="234" t="s">
        <v>2339</v>
      </c>
      <c r="G352" s="232">
        <v>806054</v>
      </c>
      <c r="H352" s="234" t="s">
        <v>2648</v>
      </c>
    </row>
    <row r="353" spans="1:8" ht="15.95" customHeight="1" x14ac:dyDescent="0.25">
      <c r="A353" s="232">
        <v>4967</v>
      </c>
      <c r="B353" s="240">
        <v>2812</v>
      </c>
      <c r="C353" s="232" t="s">
        <v>2957</v>
      </c>
      <c r="D353" s="234">
        <v>651</v>
      </c>
      <c r="E353" s="234">
        <v>614</v>
      </c>
      <c r="F353" s="234" t="s">
        <v>2339</v>
      </c>
      <c r="G353" s="232">
        <v>806055</v>
      </c>
      <c r="H353" s="234" t="s">
        <v>2648</v>
      </c>
    </row>
    <row r="354" spans="1:8" ht="15.95" customHeight="1" x14ac:dyDescent="0.25">
      <c r="A354" s="232">
        <v>4968</v>
      </c>
      <c r="B354" s="240">
        <v>2812</v>
      </c>
      <c r="C354" s="232" t="s">
        <v>2958</v>
      </c>
      <c r="D354" s="234">
        <v>651</v>
      </c>
      <c r="E354" s="234">
        <v>614</v>
      </c>
      <c r="F354" s="234" t="s">
        <v>2339</v>
      </c>
      <c r="G354" s="232">
        <v>806056</v>
      </c>
      <c r="H354" s="234" t="s">
        <v>2648</v>
      </c>
    </row>
    <row r="355" spans="1:8" ht="15.95" customHeight="1" x14ac:dyDescent="0.25">
      <c r="A355" s="253">
        <v>8221</v>
      </c>
      <c r="B355" s="252"/>
      <c r="C355" s="253" t="s">
        <v>2959</v>
      </c>
      <c r="D355" s="232">
        <v>611</v>
      </c>
      <c r="E355" s="253">
        <v>610</v>
      </c>
      <c r="F355" s="253" t="s">
        <v>2374</v>
      </c>
      <c r="G355" s="254" t="s">
        <v>2668</v>
      </c>
      <c r="H355" s="232" t="s">
        <v>2752</v>
      </c>
    </row>
    <row r="356" spans="1:8" ht="15.95" customHeight="1" x14ac:dyDescent="0.25">
      <c r="A356" s="253">
        <v>8222</v>
      </c>
      <c r="B356" s="252"/>
      <c r="C356" s="253" t="s">
        <v>2960</v>
      </c>
      <c r="D356" s="232">
        <v>611</v>
      </c>
      <c r="E356" s="253">
        <v>610</v>
      </c>
      <c r="F356" s="253" t="s">
        <v>2366</v>
      </c>
      <c r="G356" s="254" t="s">
        <v>2669</v>
      </c>
      <c r="H356" s="232" t="s">
        <v>2752</v>
      </c>
    </row>
    <row r="357" spans="1:8" ht="15.95" customHeight="1" x14ac:dyDescent="0.25">
      <c r="A357" s="253">
        <v>8232</v>
      </c>
      <c r="B357" s="252"/>
      <c r="C357" s="253" t="s">
        <v>2961</v>
      </c>
      <c r="D357" s="232">
        <v>611</v>
      </c>
      <c r="E357" s="253">
        <v>610</v>
      </c>
      <c r="F357" s="253" t="s">
        <v>2354</v>
      </c>
      <c r="G357" s="254" t="s">
        <v>2670</v>
      </c>
      <c r="H357" s="232" t="s">
        <v>2752</v>
      </c>
    </row>
    <row r="358" spans="1:8" ht="15.95" customHeight="1" x14ac:dyDescent="0.25">
      <c r="A358" s="253">
        <v>8233</v>
      </c>
      <c r="B358" s="252"/>
      <c r="C358" s="253" t="s">
        <v>2962</v>
      </c>
      <c r="D358" s="232">
        <v>611</v>
      </c>
      <c r="E358" s="253">
        <v>610</v>
      </c>
      <c r="F358" s="253" t="s">
        <v>2385</v>
      </c>
      <c r="G358" s="254" t="s">
        <v>2671</v>
      </c>
      <c r="H358" s="232" t="s">
        <v>2752</v>
      </c>
    </row>
    <row r="359" spans="1:8" ht="15.95" customHeight="1" x14ac:dyDescent="0.25">
      <c r="A359" s="253">
        <v>8234</v>
      </c>
      <c r="B359" s="252"/>
      <c r="C359" s="253" t="s">
        <v>2963</v>
      </c>
      <c r="D359" s="232">
        <v>611</v>
      </c>
      <c r="E359" s="253">
        <v>610</v>
      </c>
      <c r="F359" s="253" t="s">
        <v>2378</v>
      </c>
      <c r="G359" s="254" t="s">
        <v>2672</v>
      </c>
      <c r="H359" s="232" t="s">
        <v>2752</v>
      </c>
    </row>
    <row r="360" spans="1:8" ht="15.95" customHeight="1" x14ac:dyDescent="0.25">
      <c r="A360" s="253">
        <v>8239</v>
      </c>
      <c r="B360" s="252"/>
      <c r="C360" s="253" t="s">
        <v>2964</v>
      </c>
      <c r="D360" s="232">
        <v>611</v>
      </c>
      <c r="E360" s="253">
        <v>610</v>
      </c>
      <c r="F360" s="253" t="s">
        <v>2361</v>
      </c>
      <c r="G360" s="254" t="s">
        <v>2673</v>
      </c>
      <c r="H360" s="232" t="s">
        <v>2752</v>
      </c>
    </row>
    <row r="361" spans="1:8" ht="15.95" customHeight="1" x14ac:dyDescent="0.25">
      <c r="A361" s="253">
        <v>8246</v>
      </c>
      <c r="B361" s="252"/>
      <c r="C361" s="253" t="s">
        <v>2965</v>
      </c>
      <c r="D361" s="232">
        <v>611</v>
      </c>
      <c r="E361" s="253">
        <v>610</v>
      </c>
      <c r="F361" s="253" t="s">
        <v>2745</v>
      </c>
      <c r="G361" s="254" t="s">
        <v>2674</v>
      </c>
      <c r="H361" s="232" t="s">
        <v>2752</v>
      </c>
    </row>
    <row r="362" spans="1:8" ht="15.95" customHeight="1" x14ac:dyDescent="0.25">
      <c r="A362" s="253">
        <v>8252</v>
      </c>
      <c r="B362" s="252"/>
      <c r="C362" s="253" t="s">
        <v>2966</v>
      </c>
      <c r="D362" s="232">
        <v>611</v>
      </c>
      <c r="E362" s="253">
        <v>610</v>
      </c>
      <c r="F362" s="253" t="s">
        <v>2351</v>
      </c>
      <c r="G362" s="254" t="s">
        <v>2675</v>
      </c>
      <c r="H362" s="232" t="s">
        <v>2752</v>
      </c>
    </row>
    <row r="363" spans="1:8" ht="15.95" customHeight="1" x14ac:dyDescent="0.25">
      <c r="A363" s="253">
        <v>8254</v>
      </c>
      <c r="B363" s="252"/>
      <c r="C363" s="253" t="s">
        <v>2967</v>
      </c>
      <c r="D363" s="232">
        <v>611</v>
      </c>
      <c r="E363" s="253">
        <v>610</v>
      </c>
      <c r="F363" s="253" t="s">
        <v>2353</v>
      </c>
      <c r="G363" s="254" t="s">
        <v>2676</v>
      </c>
      <c r="H363" s="232" t="s">
        <v>2752</v>
      </c>
    </row>
    <row r="364" spans="1:8" ht="15.95" customHeight="1" x14ac:dyDescent="0.25">
      <c r="A364" s="253">
        <v>8257</v>
      </c>
      <c r="B364" s="252"/>
      <c r="C364" s="253" t="s">
        <v>2968</v>
      </c>
      <c r="D364" s="232">
        <v>611</v>
      </c>
      <c r="E364" s="253">
        <v>610</v>
      </c>
      <c r="F364" s="253" t="s">
        <v>2371</v>
      </c>
      <c r="G364" s="254" t="s">
        <v>2677</v>
      </c>
      <c r="H364" s="232" t="s">
        <v>2752</v>
      </c>
    </row>
    <row r="365" spans="1:8" ht="15.95" customHeight="1" x14ac:dyDescent="0.25">
      <c r="A365" s="253">
        <v>8262</v>
      </c>
      <c r="B365" s="252"/>
      <c r="C365" s="253" t="s">
        <v>2969</v>
      </c>
      <c r="D365" s="232">
        <v>611</v>
      </c>
      <c r="E365" s="253">
        <v>610</v>
      </c>
      <c r="F365" s="253" t="s">
        <v>2375</v>
      </c>
      <c r="G365" s="254" t="s">
        <v>2678</v>
      </c>
      <c r="H365" s="232" t="s">
        <v>2752</v>
      </c>
    </row>
    <row r="366" spans="1:8" ht="15.95" customHeight="1" x14ac:dyDescent="0.25">
      <c r="A366" s="253">
        <v>8263</v>
      </c>
      <c r="B366" s="252"/>
      <c r="C366" s="253" t="s">
        <v>2970</v>
      </c>
      <c r="D366" s="232">
        <v>651</v>
      </c>
      <c r="E366" s="253">
        <v>614</v>
      </c>
      <c r="F366" s="253" t="s">
        <v>2746</v>
      </c>
      <c r="G366" s="254" t="s">
        <v>2679</v>
      </c>
      <c r="H366" s="232" t="s">
        <v>2752</v>
      </c>
    </row>
    <row r="367" spans="1:8" ht="15.95" customHeight="1" x14ac:dyDescent="0.25">
      <c r="A367" s="253">
        <v>8264</v>
      </c>
      <c r="B367" s="252"/>
      <c r="C367" s="253" t="s">
        <v>2971</v>
      </c>
      <c r="D367" s="232">
        <v>651</v>
      </c>
      <c r="E367" s="253">
        <v>614</v>
      </c>
      <c r="F367" s="253" t="s">
        <v>2746</v>
      </c>
      <c r="G367" s="254" t="s">
        <v>2680</v>
      </c>
      <c r="H367" s="232" t="s">
        <v>2752</v>
      </c>
    </row>
    <row r="368" spans="1:8" ht="15.95" customHeight="1" x14ac:dyDescent="0.25">
      <c r="A368" s="253">
        <v>8266</v>
      </c>
      <c r="B368" s="252"/>
      <c r="C368" s="253" t="s">
        <v>2972</v>
      </c>
      <c r="D368" s="232">
        <v>611</v>
      </c>
      <c r="E368" s="253">
        <v>610</v>
      </c>
      <c r="F368" s="253" t="s">
        <v>2371</v>
      </c>
      <c r="G368" s="254" t="s">
        <v>2681</v>
      </c>
      <c r="H368" s="232" t="s">
        <v>2752</v>
      </c>
    </row>
    <row r="369" spans="1:8" ht="15.95" customHeight="1" x14ac:dyDescent="0.25">
      <c r="A369" s="253">
        <v>8268</v>
      </c>
      <c r="B369" s="252"/>
      <c r="C369" s="253" t="s">
        <v>2973</v>
      </c>
      <c r="D369" s="232">
        <v>611</v>
      </c>
      <c r="E369" s="253">
        <v>610</v>
      </c>
      <c r="F369" s="253" t="s">
        <v>2371</v>
      </c>
      <c r="G369" s="254" t="s">
        <v>2682</v>
      </c>
      <c r="H369" s="232" t="s">
        <v>2752</v>
      </c>
    </row>
    <row r="370" spans="1:8" ht="15.95" customHeight="1" x14ac:dyDescent="0.25">
      <c r="A370" s="253">
        <v>8271</v>
      </c>
      <c r="B370" s="252"/>
      <c r="C370" s="253" t="s">
        <v>2974</v>
      </c>
      <c r="D370" s="232">
        <v>611</v>
      </c>
      <c r="E370" s="253">
        <v>610</v>
      </c>
      <c r="F370" s="253" t="s">
        <v>2371</v>
      </c>
      <c r="G370" s="254" t="s">
        <v>2683</v>
      </c>
      <c r="H370" s="232" t="s">
        <v>2752</v>
      </c>
    </row>
    <row r="371" spans="1:8" ht="15.95" customHeight="1" x14ac:dyDescent="0.25">
      <c r="A371" s="253">
        <v>8272</v>
      </c>
      <c r="B371" s="252"/>
      <c r="C371" s="253" t="s">
        <v>2975</v>
      </c>
      <c r="D371" s="232">
        <v>611</v>
      </c>
      <c r="E371" s="253">
        <v>610</v>
      </c>
      <c r="F371" s="253" t="s">
        <v>2351</v>
      </c>
      <c r="G371" s="254" t="s">
        <v>2684</v>
      </c>
      <c r="H371" s="232" t="s">
        <v>2752</v>
      </c>
    </row>
    <row r="372" spans="1:8" ht="15.95" customHeight="1" x14ac:dyDescent="0.25">
      <c r="A372" s="253">
        <v>8273</v>
      </c>
      <c r="B372" s="252"/>
      <c r="C372" s="253" t="s">
        <v>2976</v>
      </c>
      <c r="D372" s="232">
        <v>611</v>
      </c>
      <c r="E372" s="253">
        <v>610</v>
      </c>
      <c r="F372" s="253" t="s">
        <v>2747</v>
      </c>
      <c r="G372" s="254" t="s">
        <v>2685</v>
      </c>
      <c r="H372" s="232" t="s">
        <v>2752</v>
      </c>
    </row>
    <row r="373" spans="1:8" ht="15.95" customHeight="1" x14ac:dyDescent="0.25">
      <c r="A373" s="253">
        <v>8274</v>
      </c>
      <c r="B373" s="252"/>
      <c r="C373" s="253" t="s">
        <v>2977</v>
      </c>
      <c r="D373" s="232">
        <v>651</v>
      </c>
      <c r="E373" s="253">
        <v>614</v>
      </c>
      <c r="F373" s="253" t="s">
        <v>2746</v>
      </c>
      <c r="G373" s="254" t="s">
        <v>2686</v>
      </c>
      <c r="H373" s="232" t="s">
        <v>2752</v>
      </c>
    </row>
    <row r="374" spans="1:8" ht="15.95" customHeight="1" x14ac:dyDescent="0.25">
      <c r="A374" s="253">
        <v>8281</v>
      </c>
      <c r="B374" s="252"/>
      <c r="C374" s="253" t="s">
        <v>2978</v>
      </c>
      <c r="D374" s="232">
        <v>611</v>
      </c>
      <c r="E374" s="253">
        <v>610</v>
      </c>
      <c r="F374" s="253" t="s">
        <v>2369</v>
      </c>
      <c r="G374" s="254" t="s">
        <v>2687</v>
      </c>
      <c r="H374" s="232" t="s">
        <v>2752</v>
      </c>
    </row>
    <row r="375" spans="1:8" ht="15.95" customHeight="1" x14ac:dyDescent="0.25">
      <c r="A375" s="253">
        <v>8283</v>
      </c>
      <c r="B375" s="252"/>
      <c r="C375" s="253" t="s">
        <v>2979</v>
      </c>
      <c r="D375" s="232">
        <v>611</v>
      </c>
      <c r="E375" s="253">
        <v>610</v>
      </c>
      <c r="F375" s="253" t="s">
        <v>2748</v>
      </c>
      <c r="G375" s="254" t="s">
        <v>2688</v>
      </c>
      <c r="H375" s="232" t="s">
        <v>2752</v>
      </c>
    </row>
    <row r="376" spans="1:8" ht="15.95" customHeight="1" x14ac:dyDescent="0.25">
      <c r="A376" s="253">
        <v>8284</v>
      </c>
      <c r="B376" s="252"/>
      <c r="C376" s="253" t="s">
        <v>2980</v>
      </c>
      <c r="D376" s="232">
        <v>611</v>
      </c>
      <c r="E376" s="253">
        <v>610</v>
      </c>
      <c r="F376" s="253" t="s">
        <v>2745</v>
      </c>
      <c r="G376" s="254" t="s">
        <v>2689</v>
      </c>
      <c r="H376" s="232" t="s">
        <v>2752</v>
      </c>
    </row>
    <row r="377" spans="1:8" ht="15.95" customHeight="1" x14ac:dyDescent="0.25">
      <c r="A377" s="253">
        <v>8285</v>
      </c>
      <c r="B377" s="252"/>
      <c r="C377" s="253" t="s">
        <v>2981</v>
      </c>
      <c r="D377" s="232">
        <v>611</v>
      </c>
      <c r="E377" s="253">
        <v>610</v>
      </c>
      <c r="F377" s="253" t="s">
        <v>2378</v>
      </c>
      <c r="G377" s="254" t="s">
        <v>2690</v>
      </c>
      <c r="H377" s="232" t="s">
        <v>2752</v>
      </c>
    </row>
    <row r="378" spans="1:8" ht="15.95" customHeight="1" x14ac:dyDescent="0.25">
      <c r="A378" s="253">
        <v>8290</v>
      </c>
      <c r="B378" s="252"/>
      <c r="C378" s="253" t="s">
        <v>2982</v>
      </c>
      <c r="D378" s="232">
        <v>651</v>
      </c>
      <c r="E378" s="253">
        <v>614</v>
      </c>
      <c r="F378" s="253" t="s">
        <v>2746</v>
      </c>
      <c r="G378" s="254" t="s">
        <v>2691</v>
      </c>
      <c r="H378" s="232" t="s">
        <v>2752</v>
      </c>
    </row>
    <row r="379" spans="1:8" ht="15.95" customHeight="1" x14ac:dyDescent="0.25">
      <c r="A379" s="253">
        <v>8291</v>
      </c>
      <c r="B379" s="252"/>
      <c r="C379" s="253" t="s">
        <v>2983</v>
      </c>
      <c r="D379" s="232">
        <v>611</v>
      </c>
      <c r="E379" s="253">
        <v>610</v>
      </c>
      <c r="F379" s="253" t="s">
        <v>2747</v>
      </c>
      <c r="G379" s="254" t="s">
        <v>2692</v>
      </c>
      <c r="H379" s="232" t="s">
        <v>2752</v>
      </c>
    </row>
    <row r="380" spans="1:8" ht="15.95" customHeight="1" x14ac:dyDescent="0.25">
      <c r="A380" s="253">
        <v>8293</v>
      </c>
      <c r="B380" s="252"/>
      <c r="C380" s="253" t="s">
        <v>2984</v>
      </c>
      <c r="D380" s="232">
        <v>651</v>
      </c>
      <c r="E380" s="253">
        <v>614</v>
      </c>
      <c r="F380" s="253" t="s">
        <v>2746</v>
      </c>
      <c r="G380" s="254" t="s">
        <v>2693</v>
      </c>
      <c r="H380" s="232" t="s">
        <v>2752</v>
      </c>
    </row>
    <row r="381" spans="1:8" ht="15.95" customHeight="1" x14ac:dyDescent="0.25">
      <c r="A381" s="253">
        <v>8294</v>
      </c>
      <c r="B381" s="252"/>
      <c r="C381" s="253" t="s">
        <v>2985</v>
      </c>
      <c r="D381" s="232">
        <v>611</v>
      </c>
      <c r="E381" s="253">
        <v>610</v>
      </c>
      <c r="F381" s="253" t="s">
        <v>2745</v>
      </c>
      <c r="G381" s="254" t="s">
        <v>2694</v>
      </c>
      <c r="H381" s="232" t="s">
        <v>2752</v>
      </c>
    </row>
    <row r="382" spans="1:8" ht="15.95" customHeight="1" x14ac:dyDescent="0.25">
      <c r="A382" s="253">
        <v>8295</v>
      </c>
      <c r="B382" s="252"/>
      <c r="C382" s="253" t="s">
        <v>2986</v>
      </c>
      <c r="D382" s="232">
        <v>611</v>
      </c>
      <c r="E382" s="253">
        <v>610</v>
      </c>
      <c r="F382" s="253" t="s">
        <v>2360</v>
      </c>
      <c r="G382" s="254" t="s">
        <v>2695</v>
      </c>
      <c r="H382" s="232" t="s">
        <v>2752</v>
      </c>
    </row>
    <row r="383" spans="1:8" ht="15.95" customHeight="1" x14ac:dyDescent="0.25">
      <c r="A383" s="253">
        <v>8296</v>
      </c>
      <c r="B383" s="252"/>
      <c r="C383" s="253" t="s">
        <v>2987</v>
      </c>
      <c r="D383" s="232">
        <v>611</v>
      </c>
      <c r="E383" s="253">
        <v>610</v>
      </c>
      <c r="F383" s="253" t="s">
        <v>2355</v>
      </c>
      <c r="G383" s="254" t="s">
        <v>2696</v>
      </c>
      <c r="H383" s="232" t="s">
        <v>2752</v>
      </c>
    </row>
    <row r="384" spans="1:8" ht="15.95" customHeight="1" x14ac:dyDescent="0.25">
      <c r="A384" s="253">
        <v>8297</v>
      </c>
      <c r="B384" s="252"/>
      <c r="C384" s="253" t="s">
        <v>2988</v>
      </c>
      <c r="D384" s="232">
        <v>611</v>
      </c>
      <c r="E384" s="253">
        <v>610</v>
      </c>
      <c r="F384" s="253" t="s">
        <v>2382</v>
      </c>
      <c r="G384" s="254" t="s">
        <v>2697</v>
      </c>
      <c r="H384" s="232" t="s">
        <v>2752</v>
      </c>
    </row>
    <row r="385" spans="1:8" ht="15.95" customHeight="1" x14ac:dyDescent="0.25">
      <c r="A385" s="253">
        <v>8298</v>
      </c>
      <c r="B385" s="252"/>
      <c r="C385" s="253" t="s">
        <v>2989</v>
      </c>
      <c r="D385" s="232">
        <v>611</v>
      </c>
      <c r="E385" s="253">
        <v>610</v>
      </c>
      <c r="F385" s="253" t="s">
        <v>2745</v>
      </c>
      <c r="G385" s="254" t="s">
        <v>2698</v>
      </c>
      <c r="H385" s="232" t="s">
        <v>2752</v>
      </c>
    </row>
    <row r="386" spans="1:8" ht="15.95" customHeight="1" x14ac:dyDescent="0.25">
      <c r="A386" s="253">
        <v>8300</v>
      </c>
      <c r="B386" s="252"/>
      <c r="C386" s="253" t="s">
        <v>2990</v>
      </c>
      <c r="D386" s="232">
        <v>611</v>
      </c>
      <c r="E386" s="253">
        <v>610</v>
      </c>
      <c r="F386" s="253" t="s">
        <v>2353</v>
      </c>
      <c r="G386" s="254" t="s">
        <v>2699</v>
      </c>
      <c r="H386" s="232" t="s">
        <v>2752</v>
      </c>
    </row>
    <row r="387" spans="1:8" ht="15.95" customHeight="1" x14ac:dyDescent="0.25">
      <c r="A387" s="253">
        <v>8301</v>
      </c>
      <c r="B387" s="252"/>
      <c r="C387" s="253" t="s">
        <v>2991</v>
      </c>
      <c r="D387" s="232">
        <v>611</v>
      </c>
      <c r="E387" s="253">
        <v>610</v>
      </c>
      <c r="F387" s="253" t="s">
        <v>2749</v>
      </c>
      <c r="G387" s="254" t="s">
        <v>2700</v>
      </c>
      <c r="H387" s="232" t="s">
        <v>2752</v>
      </c>
    </row>
    <row r="388" spans="1:8" ht="15.95" customHeight="1" x14ac:dyDescent="0.25">
      <c r="A388" s="253">
        <v>8302</v>
      </c>
      <c r="B388" s="252"/>
      <c r="C388" s="253" t="s">
        <v>2992</v>
      </c>
      <c r="D388" s="232">
        <v>611</v>
      </c>
      <c r="E388" s="253">
        <v>610</v>
      </c>
      <c r="F388" s="253" t="s">
        <v>2382</v>
      </c>
      <c r="G388" s="254" t="s">
        <v>2701</v>
      </c>
      <c r="H388" s="232" t="s">
        <v>2752</v>
      </c>
    </row>
    <row r="389" spans="1:8" ht="15.95" customHeight="1" x14ac:dyDescent="0.25">
      <c r="A389" s="253">
        <v>8304</v>
      </c>
      <c r="B389" s="252"/>
      <c r="C389" s="253" t="s">
        <v>2993</v>
      </c>
      <c r="D389" s="232">
        <v>611</v>
      </c>
      <c r="E389" s="253">
        <v>610</v>
      </c>
      <c r="F389" s="253" t="s">
        <v>2353</v>
      </c>
      <c r="G389" s="254" t="s">
        <v>2702</v>
      </c>
      <c r="H389" s="232" t="s">
        <v>2752</v>
      </c>
    </row>
    <row r="390" spans="1:8" ht="15.95" customHeight="1" x14ac:dyDescent="0.25">
      <c r="A390" s="253">
        <v>8305</v>
      </c>
      <c r="B390" s="252"/>
      <c r="C390" s="253" t="s">
        <v>2994</v>
      </c>
      <c r="D390" s="232">
        <v>611</v>
      </c>
      <c r="E390" s="253">
        <v>610</v>
      </c>
      <c r="F390" s="253" t="s">
        <v>2361</v>
      </c>
      <c r="G390" s="254" t="s">
        <v>2703</v>
      </c>
      <c r="H390" s="232" t="s">
        <v>2752</v>
      </c>
    </row>
    <row r="391" spans="1:8" ht="15.95" customHeight="1" x14ac:dyDescent="0.25">
      <c r="A391" s="253">
        <v>8306</v>
      </c>
      <c r="B391" s="252"/>
      <c r="C391" s="253" t="s">
        <v>2995</v>
      </c>
      <c r="D391" s="232">
        <v>611</v>
      </c>
      <c r="E391" s="253">
        <v>610</v>
      </c>
      <c r="F391" s="253" t="s">
        <v>2369</v>
      </c>
      <c r="G391" s="254" t="s">
        <v>2704</v>
      </c>
      <c r="H391" s="232" t="s">
        <v>2752</v>
      </c>
    </row>
    <row r="392" spans="1:8" ht="15.95" customHeight="1" x14ac:dyDescent="0.25">
      <c r="A392" s="253">
        <v>8308</v>
      </c>
      <c r="B392" s="252"/>
      <c r="C392" s="253" t="s">
        <v>2996</v>
      </c>
      <c r="D392" s="232">
        <v>611</v>
      </c>
      <c r="E392" s="253">
        <v>610</v>
      </c>
      <c r="F392" s="253" t="s">
        <v>2747</v>
      </c>
      <c r="G392" s="254" t="s">
        <v>2705</v>
      </c>
      <c r="H392" s="232" t="s">
        <v>2752</v>
      </c>
    </row>
    <row r="393" spans="1:8" ht="15.95" customHeight="1" x14ac:dyDescent="0.25">
      <c r="A393" s="253">
        <v>8309</v>
      </c>
      <c r="B393" s="252"/>
      <c r="C393" s="253" t="s">
        <v>2997</v>
      </c>
      <c r="D393" s="232">
        <v>611</v>
      </c>
      <c r="E393" s="253">
        <v>610</v>
      </c>
      <c r="F393" s="253" t="s">
        <v>2750</v>
      </c>
      <c r="G393" s="254" t="s">
        <v>2706</v>
      </c>
      <c r="H393" s="232" t="s">
        <v>2752</v>
      </c>
    </row>
    <row r="394" spans="1:8" ht="15.95" customHeight="1" x14ac:dyDescent="0.25">
      <c r="A394" s="253">
        <v>8310</v>
      </c>
      <c r="B394" s="252"/>
      <c r="C394" s="253" t="s">
        <v>2998</v>
      </c>
      <c r="D394" s="232">
        <v>611</v>
      </c>
      <c r="E394" s="253">
        <v>610</v>
      </c>
      <c r="F394" s="253" t="s">
        <v>2385</v>
      </c>
      <c r="G394" s="254" t="s">
        <v>2707</v>
      </c>
      <c r="H394" s="232" t="s">
        <v>2752</v>
      </c>
    </row>
    <row r="395" spans="1:8" ht="15.95" customHeight="1" x14ac:dyDescent="0.25">
      <c r="A395" s="253">
        <v>8311</v>
      </c>
      <c r="B395" s="252"/>
      <c r="C395" s="253" t="s">
        <v>2999</v>
      </c>
      <c r="D395" s="232">
        <v>611</v>
      </c>
      <c r="E395" s="253">
        <v>610</v>
      </c>
      <c r="F395" s="253" t="s">
        <v>2371</v>
      </c>
      <c r="G395" s="254" t="s">
        <v>2708</v>
      </c>
      <c r="H395" s="232" t="s">
        <v>2752</v>
      </c>
    </row>
    <row r="396" spans="1:8" ht="15.95" customHeight="1" x14ac:dyDescent="0.25">
      <c r="A396" s="253">
        <v>8312</v>
      </c>
      <c r="B396" s="252"/>
      <c r="C396" s="253" t="s">
        <v>3000</v>
      </c>
      <c r="D396" s="232">
        <v>611</v>
      </c>
      <c r="E396" s="253">
        <v>610</v>
      </c>
      <c r="F396" s="253" t="s">
        <v>2375</v>
      </c>
      <c r="G396" s="254" t="s">
        <v>2709</v>
      </c>
      <c r="H396" s="232" t="s">
        <v>2752</v>
      </c>
    </row>
    <row r="397" spans="1:8" ht="15.95" customHeight="1" x14ac:dyDescent="0.25">
      <c r="A397" s="253">
        <v>8313</v>
      </c>
      <c r="B397" s="252"/>
      <c r="C397" s="253" t="s">
        <v>3001</v>
      </c>
      <c r="D397" s="232">
        <v>611</v>
      </c>
      <c r="E397" s="253">
        <v>610</v>
      </c>
      <c r="F397" s="253" t="s">
        <v>2374</v>
      </c>
      <c r="G397" s="254" t="s">
        <v>2710</v>
      </c>
      <c r="H397" s="232" t="s">
        <v>2752</v>
      </c>
    </row>
    <row r="398" spans="1:8" ht="15.95" customHeight="1" x14ac:dyDescent="0.25">
      <c r="A398" s="253">
        <v>8314</v>
      </c>
      <c r="B398" s="252"/>
      <c r="C398" s="253" t="s">
        <v>3002</v>
      </c>
      <c r="D398" s="232">
        <v>611</v>
      </c>
      <c r="E398" s="253">
        <v>610</v>
      </c>
      <c r="F398" s="253" t="s">
        <v>2745</v>
      </c>
      <c r="G398" s="254" t="s">
        <v>2711</v>
      </c>
      <c r="H398" s="232" t="s">
        <v>2752</v>
      </c>
    </row>
    <row r="399" spans="1:8" ht="15.95" customHeight="1" x14ac:dyDescent="0.25">
      <c r="A399" s="253">
        <v>8316</v>
      </c>
      <c r="B399" s="252"/>
      <c r="C399" s="253" t="s">
        <v>3003</v>
      </c>
      <c r="D399" s="232">
        <v>611</v>
      </c>
      <c r="E399" s="253">
        <v>610</v>
      </c>
      <c r="F399" s="253" t="s">
        <v>2368</v>
      </c>
      <c r="G399" s="254" t="s">
        <v>2712</v>
      </c>
      <c r="H399" s="232" t="s">
        <v>2752</v>
      </c>
    </row>
    <row r="400" spans="1:8" ht="15.95" customHeight="1" x14ac:dyDescent="0.25">
      <c r="A400" s="253">
        <v>8317</v>
      </c>
      <c r="B400" s="252"/>
      <c r="C400" s="253" t="s">
        <v>3004</v>
      </c>
      <c r="D400" s="232">
        <v>611</v>
      </c>
      <c r="E400" s="253">
        <v>610</v>
      </c>
      <c r="F400" s="253" t="s">
        <v>2378</v>
      </c>
      <c r="G400" s="254" t="s">
        <v>2713</v>
      </c>
      <c r="H400" s="232" t="s">
        <v>2752</v>
      </c>
    </row>
    <row r="401" spans="1:8" ht="15.95" customHeight="1" x14ac:dyDescent="0.25">
      <c r="A401" s="253">
        <v>8319</v>
      </c>
      <c r="B401" s="252"/>
      <c r="C401" s="253" t="s">
        <v>3005</v>
      </c>
      <c r="D401" s="232">
        <v>611</v>
      </c>
      <c r="E401" s="253">
        <v>610</v>
      </c>
      <c r="F401" s="253" t="s">
        <v>2353</v>
      </c>
      <c r="G401" s="254" t="s">
        <v>2714</v>
      </c>
      <c r="H401" s="232" t="s">
        <v>2752</v>
      </c>
    </row>
    <row r="402" spans="1:8" ht="15.95" customHeight="1" x14ac:dyDescent="0.25">
      <c r="A402" s="253">
        <v>8320</v>
      </c>
      <c r="B402" s="252"/>
      <c r="C402" s="253" t="s">
        <v>3006</v>
      </c>
      <c r="D402" s="232">
        <v>651</v>
      </c>
      <c r="E402" s="253">
        <v>614</v>
      </c>
      <c r="F402" s="253" t="s">
        <v>2746</v>
      </c>
      <c r="G402" s="254" t="s">
        <v>2715</v>
      </c>
      <c r="H402" s="232" t="s">
        <v>2752</v>
      </c>
    </row>
    <row r="403" spans="1:8" ht="15.95" customHeight="1" x14ac:dyDescent="0.25">
      <c r="A403" s="253">
        <v>8321</v>
      </c>
      <c r="B403" s="252"/>
      <c r="C403" s="253" t="s">
        <v>3007</v>
      </c>
      <c r="D403" s="232">
        <v>611</v>
      </c>
      <c r="E403" s="253">
        <v>610</v>
      </c>
      <c r="F403" s="253" t="s">
        <v>2378</v>
      </c>
      <c r="G403" s="254" t="s">
        <v>2716</v>
      </c>
      <c r="H403" s="232" t="s">
        <v>2752</v>
      </c>
    </row>
    <row r="404" spans="1:8" ht="15.95" customHeight="1" x14ac:dyDescent="0.25">
      <c r="A404" s="253">
        <v>8322</v>
      </c>
      <c r="B404" s="252"/>
      <c r="C404" s="253" t="s">
        <v>3008</v>
      </c>
      <c r="D404" s="232">
        <v>611</v>
      </c>
      <c r="E404" s="253">
        <v>610</v>
      </c>
      <c r="F404" s="253" t="s">
        <v>2371</v>
      </c>
      <c r="G404" s="254" t="s">
        <v>2717</v>
      </c>
      <c r="H404" s="232" t="s">
        <v>2752</v>
      </c>
    </row>
    <row r="405" spans="1:8" ht="15.95" customHeight="1" x14ac:dyDescent="0.25">
      <c r="A405" s="253">
        <v>8325</v>
      </c>
      <c r="B405" s="252"/>
      <c r="C405" s="253" t="s">
        <v>3009</v>
      </c>
      <c r="D405" s="232">
        <v>611</v>
      </c>
      <c r="E405" s="253">
        <v>610</v>
      </c>
      <c r="F405" s="253" t="s">
        <v>2380</v>
      </c>
      <c r="G405" s="254" t="s">
        <v>2718</v>
      </c>
      <c r="H405" s="232" t="s">
        <v>2752</v>
      </c>
    </row>
    <row r="406" spans="1:8" ht="15.95" customHeight="1" x14ac:dyDescent="0.25">
      <c r="A406" s="253">
        <v>8327</v>
      </c>
      <c r="B406" s="252"/>
      <c r="C406" s="253" t="s">
        <v>3010</v>
      </c>
      <c r="D406" s="232">
        <v>611</v>
      </c>
      <c r="E406" s="253">
        <v>610</v>
      </c>
      <c r="F406" s="253" t="s">
        <v>2351</v>
      </c>
      <c r="G406" s="254" t="s">
        <v>2719</v>
      </c>
      <c r="H406" s="232" t="s">
        <v>2752</v>
      </c>
    </row>
    <row r="407" spans="1:8" ht="15.95" customHeight="1" x14ac:dyDescent="0.25">
      <c r="A407" s="253">
        <v>8328</v>
      </c>
      <c r="B407" s="252"/>
      <c r="C407" s="253" t="s">
        <v>3011</v>
      </c>
      <c r="D407" s="232">
        <v>611</v>
      </c>
      <c r="E407" s="253">
        <v>610</v>
      </c>
      <c r="F407" s="253" t="s">
        <v>2387</v>
      </c>
      <c r="G407" s="254" t="s">
        <v>2720</v>
      </c>
      <c r="H407" s="232" t="s">
        <v>2752</v>
      </c>
    </row>
    <row r="408" spans="1:8" ht="15.95" customHeight="1" x14ac:dyDescent="0.25">
      <c r="A408" s="253">
        <v>8335</v>
      </c>
      <c r="B408" s="252"/>
      <c r="C408" s="253" t="s">
        <v>3012</v>
      </c>
      <c r="D408" s="232">
        <v>651</v>
      </c>
      <c r="E408" s="253">
        <v>614</v>
      </c>
      <c r="F408" s="253" t="s">
        <v>2746</v>
      </c>
      <c r="G408" s="254" t="s">
        <v>2721</v>
      </c>
      <c r="H408" s="232" t="s">
        <v>2752</v>
      </c>
    </row>
    <row r="409" spans="1:8" ht="15.95" customHeight="1" x14ac:dyDescent="0.25">
      <c r="A409" s="253">
        <v>8336</v>
      </c>
      <c r="B409" s="252"/>
      <c r="C409" s="253" t="s">
        <v>3013</v>
      </c>
      <c r="D409" s="232">
        <v>611</v>
      </c>
      <c r="E409" s="253">
        <v>610</v>
      </c>
      <c r="F409" s="253" t="s">
        <v>2367</v>
      </c>
      <c r="G409" s="254" t="s">
        <v>2722</v>
      </c>
      <c r="H409" s="232" t="s">
        <v>2752</v>
      </c>
    </row>
    <row r="410" spans="1:8" ht="15.95" customHeight="1" x14ac:dyDescent="0.25">
      <c r="A410" s="253">
        <v>8338</v>
      </c>
      <c r="B410" s="252"/>
      <c r="C410" s="253" t="s">
        <v>3014</v>
      </c>
      <c r="D410" s="232">
        <v>611</v>
      </c>
      <c r="E410" s="253">
        <v>610</v>
      </c>
      <c r="F410" s="253" t="s">
        <v>2368</v>
      </c>
      <c r="G410" s="254" t="s">
        <v>2723</v>
      </c>
      <c r="H410" s="232" t="s">
        <v>2752</v>
      </c>
    </row>
    <row r="411" spans="1:8" ht="15.95" customHeight="1" x14ac:dyDescent="0.25">
      <c r="A411" s="253">
        <v>8343</v>
      </c>
      <c r="B411" s="252"/>
      <c r="C411" s="253" t="s">
        <v>3015</v>
      </c>
      <c r="D411" s="232">
        <v>611</v>
      </c>
      <c r="E411" s="253">
        <v>610</v>
      </c>
      <c r="F411" s="253" t="s">
        <v>2360</v>
      </c>
      <c r="G411" s="254" t="s">
        <v>2724</v>
      </c>
      <c r="H411" s="232" t="s">
        <v>2752</v>
      </c>
    </row>
    <row r="412" spans="1:8" ht="15.95" customHeight="1" x14ac:dyDescent="0.25">
      <c r="A412" s="253">
        <v>8344</v>
      </c>
      <c r="B412" s="252"/>
      <c r="C412" s="253" t="s">
        <v>3016</v>
      </c>
      <c r="D412" s="232">
        <v>611</v>
      </c>
      <c r="E412" s="253">
        <v>610</v>
      </c>
      <c r="F412" s="253" t="s">
        <v>2355</v>
      </c>
      <c r="G412" s="254" t="s">
        <v>2725</v>
      </c>
      <c r="H412" s="232" t="s">
        <v>2752</v>
      </c>
    </row>
    <row r="413" spans="1:8" ht="15.95" customHeight="1" x14ac:dyDescent="0.25">
      <c r="A413" s="253">
        <v>8345</v>
      </c>
      <c r="B413" s="252"/>
      <c r="C413" s="253" t="s">
        <v>3017</v>
      </c>
      <c r="D413" s="232">
        <v>611</v>
      </c>
      <c r="E413" s="253">
        <v>610</v>
      </c>
      <c r="F413" s="253" t="s">
        <v>2355</v>
      </c>
      <c r="G413" s="254" t="s">
        <v>2726</v>
      </c>
      <c r="H413" s="232" t="s">
        <v>2752</v>
      </c>
    </row>
    <row r="414" spans="1:8" ht="15.95" customHeight="1" x14ac:dyDescent="0.25">
      <c r="A414" s="253">
        <v>8347</v>
      </c>
      <c r="B414" s="252"/>
      <c r="C414" s="253" t="s">
        <v>3018</v>
      </c>
      <c r="D414" s="232">
        <v>611</v>
      </c>
      <c r="E414" s="253">
        <v>610</v>
      </c>
      <c r="F414" s="253" t="s">
        <v>2370</v>
      </c>
      <c r="G414" s="254" t="s">
        <v>2727</v>
      </c>
      <c r="H414" s="232" t="s">
        <v>2752</v>
      </c>
    </row>
    <row r="415" spans="1:8" ht="15.95" customHeight="1" x14ac:dyDescent="0.25">
      <c r="A415" s="253">
        <v>8348</v>
      </c>
      <c r="B415" s="252"/>
      <c r="C415" s="253" t="s">
        <v>3019</v>
      </c>
      <c r="D415" s="232">
        <v>611</v>
      </c>
      <c r="E415" s="253">
        <v>610</v>
      </c>
      <c r="F415" s="253" t="s">
        <v>2370</v>
      </c>
      <c r="G415" s="254" t="s">
        <v>2728</v>
      </c>
      <c r="H415" s="232" t="s">
        <v>2752</v>
      </c>
    </row>
    <row r="416" spans="1:8" ht="15.95" customHeight="1" x14ac:dyDescent="0.25">
      <c r="A416" s="253">
        <v>8349</v>
      </c>
      <c r="B416" s="252"/>
      <c r="C416" s="253" t="s">
        <v>3020</v>
      </c>
      <c r="D416" s="232">
        <v>611</v>
      </c>
      <c r="E416" s="253">
        <v>610</v>
      </c>
      <c r="F416" s="253" t="s">
        <v>2353</v>
      </c>
      <c r="G416" s="254" t="s">
        <v>2729</v>
      </c>
      <c r="H416" s="232" t="s">
        <v>2752</v>
      </c>
    </row>
    <row r="417" spans="1:8" ht="15.95" customHeight="1" x14ac:dyDescent="0.25">
      <c r="A417" s="253">
        <v>8350</v>
      </c>
      <c r="B417" s="252"/>
      <c r="C417" s="253" t="s">
        <v>3021</v>
      </c>
      <c r="D417" s="232">
        <v>611</v>
      </c>
      <c r="E417" s="253">
        <v>610</v>
      </c>
      <c r="F417" s="253" t="s">
        <v>2374</v>
      </c>
      <c r="G417" s="254" t="s">
        <v>2730</v>
      </c>
      <c r="H417" s="232" t="s">
        <v>2752</v>
      </c>
    </row>
    <row r="418" spans="1:8" ht="15.95" customHeight="1" x14ac:dyDescent="0.25">
      <c r="A418" s="253">
        <v>8351</v>
      </c>
      <c r="B418" s="252"/>
      <c r="C418" s="253" t="s">
        <v>3022</v>
      </c>
      <c r="D418" s="232">
        <v>611</v>
      </c>
      <c r="E418" s="253">
        <v>610</v>
      </c>
      <c r="F418" s="253" t="s">
        <v>2374</v>
      </c>
      <c r="G418" s="254" t="s">
        <v>2731</v>
      </c>
      <c r="H418" s="232" t="s">
        <v>2752</v>
      </c>
    </row>
    <row r="419" spans="1:8" ht="15.95" customHeight="1" x14ac:dyDescent="0.25">
      <c r="A419" s="253">
        <v>8352</v>
      </c>
      <c r="B419" s="252"/>
      <c r="C419" s="253" t="s">
        <v>3023</v>
      </c>
      <c r="D419" s="232">
        <v>611</v>
      </c>
      <c r="E419" s="253">
        <v>610</v>
      </c>
      <c r="F419" s="253" t="s">
        <v>2354</v>
      </c>
      <c r="G419" s="254" t="s">
        <v>2732</v>
      </c>
      <c r="H419" s="232" t="s">
        <v>2752</v>
      </c>
    </row>
    <row r="420" spans="1:8" ht="15.95" customHeight="1" x14ac:dyDescent="0.25">
      <c r="A420" s="253">
        <v>8354</v>
      </c>
      <c r="B420" s="252"/>
      <c r="C420" s="253" t="s">
        <v>3024</v>
      </c>
      <c r="D420" s="232">
        <v>651</v>
      </c>
      <c r="E420" s="253">
        <v>614</v>
      </c>
      <c r="F420" s="253" t="s">
        <v>2746</v>
      </c>
      <c r="G420" s="254" t="s">
        <v>2733</v>
      </c>
      <c r="H420" s="232" t="s">
        <v>2752</v>
      </c>
    </row>
    <row r="421" spans="1:8" ht="15.95" customHeight="1" x14ac:dyDescent="0.25">
      <c r="A421" s="253">
        <v>8355</v>
      </c>
      <c r="B421" s="252"/>
      <c r="C421" s="253" t="s">
        <v>3025</v>
      </c>
      <c r="D421" s="232">
        <v>651</v>
      </c>
      <c r="E421" s="253">
        <v>614</v>
      </c>
      <c r="F421" s="253" t="s">
        <v>2746</v>
      </c>
      <c r="G421" s="254" t="s">
        <v>2734</v>
      </c>
      <c r="H421" s="232" t="s">
        <v>2752</v>
      </c>
    </row>
    <row r="422" spans="1:8" ht="15.95" customHeight="1" x14ac:dyDescent="0.25">
      <c r="A422" s="253">
        <v>8356</v>
      </c>
      <c r="B422" s="252"/>
      <c r="C422" s="253" t="s">
        <v>3026</v>
      </c>
      <c r="D422" s="232">
        <v>651</v>
      </c>
      <c r="E422" s="253">
        <v>614</v>
      </c>
      <c r="F422" s="253" t="s">
        <v>2746</v>
      </c>
      <c r="G422" s="254" t="s">
        <v>2735</v>
      </c>
      <c r="H422" s="232" t="s">
        <v>2752</v>
      </c>
    </row>
    <row r="423" spans="1:8" ht="15.95" customHeight="1" x14ac:dyDescent="0.25">
      <c r="A423" s="253">
        <v>8357</v>
      </c>
      <c r="B423" s="252"/>
      <c r="C423" s="253" t="s">
        <v>3027</v>
      </c>
      <c r="D423" s="232">
        <v>611</v>
      </c>
      <c r="E423" s="253">
        <v>610</v>
      </c>
      <c r="F423" s="253" t="s">
        <v>2751</v>
      </c>
      <c r="G423" s="254" t="s">
        <v>2736</v>
      </c>
      <c r="H423" s="232" t="s">
        <v>2752</v>
      </c>
    </row>
    <row r="424" spans="1:8" ht="15.95" customHeight="1" x14ac:dyDescent="0.25">
      <c r="A424" s="253">
        <v>8358</v>
      </c>
      <c r="B424" s="252"/>
      <c r="C424" s="253" t="s">
        <v>3028</v>
      </c>
      <c r="D424" s="232">
        <v>611</v>
      </c>
      <c r="E424" s="253">
        <v>610</v>
      </c>
      <c r="F424" s="253" t="s">
        <v>2660</v>
      </c>
      <c r="G424" s="254" t="s">
        <v>2737</v>
      </c>
      <c r="H424" s="232" t="s">
        <v>2752</v>
      </c>
    </row>
    <row r="425" spans="1:8" ht="15.95" customHeight="1" x14ac:dyDescent="0.25">
      <c r="A425" s="253">
        <v>8359</v>
      </c>
      <c r="B425" s="252"/>
      <c r="C425" s="253" t="s">
        <v>3029</v>
      </c>
      <c r="D425" s="232">
        <v>651</v>
      </c>
      <c r="E425" s="253">
        <v>614</v>
      </c>
      <c r="F425" s="253" t="s">
        <v>2746</v>
      </c>
      <c r="G425" s="254" t="s">
        <v>2738</v>
      </c>
      <c r="H425" s="232" t="s">
        <v>2752</v>
      </c>
    </row>
    <row r="426" spans="1:8" ht="15.95" customHeight="1" x14ac:dyDescent="0.25">
      <c r="A426" s="253">
        <v>8362</v>
      </c>
      <c r="B426" s="252"/>
      <c r="C426" s="253" t="s">
        <v>3030</v>
      </c>
      <c r="D426" s="232">
        <v>611</v>
      </c>
      <c r="E426" s="253">
        <v>610</v>
      </c>
      <c r="F426" s="253" t="s">
        <v>2353</v>
      </c>
      <c r="G426" s="254" t="s">
        <v>2739</v>
      </c>
      <c r="H426" s="232" t="s">
        <v>2752</v>
      </c>
    </row>
    <row r="427" spans="1:8" ht="15.95" customHeight="1" x14ac:dyDescent="0.25">
      <c r="A427" s="253">
        <v>8364</v>
      </c>
      <c r="B427" s="252"/>
      <c r="C427" s="253" t="s">
        <v>3031</v>
      </c>
      <c r="D427" s="232">
        <v>611</v>
      </c>
      <c r="E427" s="253">
        <v>610</v>
      </c>
      <c r="F427" s="253" t="s">
        <v>2353</v>
      </c>
      <c r="G427" s="254" t="s">
        <v>2740</v>
      </c>
      <c r="H427" s="232" t="s">
        <v>2752</v>
      </c>
    </row>
    <row r="428" spans="1:8" ht="15.95" customHeight="1" x14ac:dyDescent="0.25">
      <c r="A428" s="253">
        <v>8366</v>
      </c>
      <c r="B428" s="252"/>
      <c r="C428" s="253" t="s">
        <v>3032</v>
      </c>
      <c r="D428" s="232">
        <v>611</v>
      </c>
      <c r="E428" s="253">
        <v>610</v>
      </c>
      <c r="F428" s="253" t="s">
        <v>2353</v>
      </c>
      <c r="G428" s="254" t="s">
        <v>2741</v>
      </c>
      <c r="H428" s="232" t="s">
        <v>2752</v>
      </c>
    </row>
    <row r="429" spans="1:8" ht="15.95" customHeight="1" x14ac:dyDescent="0.25">
      <c r="A429" s="253">
        <v>8367</v>
      </c>
      <c r="B429" s="252"/>
      <c r="C429" s="253" t="s">
        <v>3033</v>
      </c>
      <c r="D429" s="232">
        <v>611</v>
      </c>
      <c r="E429" s="253">
        <v>610</v>
      </c>
      <c r="F429" s="253" t="s">
        <v>2745</v>
      </c>
      <c r="G429" s="254" t="s">
        <v>2742</v>
      </c>
      <c r="H429" s="232" t="s">
        <v>2752</v>
      </c>
    </row>
    <row r="430" spans="1:8" ht="15.95" customHeight="1" x14ac:dyDescent="0.25">
      <c r="A430" s="253">
        <v>8369</v>
      </c>
      <c r="B430" s="252"/>
      <c r="C430" s="253" t="s">
        <v>3034</v>
      </c>
      <c r="D430" s="232">
        <v>611</v>
      </c>
      <c r="E430" s="253">
        <v>610</v>
      </c>
      <c r="F430" s="253" t="s">
        <v>2750</v>
      </c>
      <c r="G430" s="254" t="s">
        <v>2743</v>
      </c>
      <c r="H430" s="232" t="s">
        <v>2752</v>
      </c>
    </row>
    <row r="431" spans="1:8" ht="15.95" customHeight="1" x14ac:dyDescent="0.25">
      <c r="A431" s="232">
        <v>8585</v>
      </c>
      <c r="B431" s="240">
        <v>2812</v>
      </c>
      <c r="C431" s="232" t="s">
        <v>3035</v>
      </c>
      <c r="D431" s="234">
        <v>611</v>
      </c>
      <c r="E431" s="234">
        <v>610</v>
      </c>
      <c r="F431" s="234" t="s">
        <v>2660</v>
      </c>
      <c r="G431" s="232">
        <v>806057</v>
      </c>
      <c r="H431" s="234" t="s">
        <v>2648</v>
      </c>
    </row>
    <row r="432" spans="1:8" ht="15.95" customHeight="1" x14ac:dyDescent="0.25">
      <c r="A432" s="232">
        <v>8588</v>
      </c>
      <c r="B432" s="240">
        <v>2812</v>
      </c>
      <c r="C432" s="232" t="s">
        <v>3036</v>
      </c>
      <c r="D432" s="234">
        <v>611</v>
      </c>
      <c r="E432" s="234">
        <v>610</v>
      </c>
      <c r="F432" s="234" t="s">
        <v>2361</v>
      </c>
      <c r="G432" s="232">
        <v>806059</v>
      </c>
      <c r="H432" s="234" t="s">
        <v>2648</v>
      </c>
    </row>
    <row r="433" spans="1:8" ht="15.95" customHeight="1" x14ac:dyDescent="0.25">
      <c r="A433" s="232">
        <v>8601</v>
      </c>
      <c r="B433" s="240">
        <v>2812</v>
      </c>
      <c r="C433" s="232" t="s">
        <v>3037</v>
      </c>
      <c r="D433" s="234">
        <v>611</v>
      </c>
      <c r="E433" s="234">
        <v>610</v>
      </c>
      <c r="F433" s="234" t="s">
        <v>2660</v>
      </c>
      <c r="G433" s="232">
        <v>806063</v>
      </c>
      <c r="H433" s="234" t="s">
        <v>2648</v>
      </c>
    </row>
    <row r="434" spans="1:8" ht="15.95" customHeight="1" x14ac:dyDescent="0.25">
      <c r="A434" s="232">
        <v>8604</v>
      </c>
      <c r="B434" s="240">
        <v>2812</v>
      </c>
      <c r="C434" s="232" t="s">
        <v>3038</v>
      </c>
      <c r="D434" s="234">
        <v>611</v>
      </c>
      <c r="E434" s="234">
        <v>610</v>
      </c>
      <c r="F434" s="234" t="s">
        <v>2383</v>
      </c>
      <c r="G434" s="232">
        <v>806065</v>
      </c>
      <c r="H434" s="234" t="s">
        <v>2648</v>
      </c>
    </row>
    <row r="435" spans="1:8" ht="15.95" customHeight="1" x14ac:dyDescent="0.25">
      <c r="A435" s="232">
        <v>8605</v>
      </c>
      <c r="B435" s="240">
        <v>2812</v>
      </c>
      <c r="C435" s="232" t="s">
        <v>3039</v>
      </c>
      <c r="D435" s="234">
        <v>611</v>
      </c>
      <c r="E435" s="234">
        <v>610</v>
      </c>
      <c r="F435" s="234" t="s">
        <v>2354</v>
      </c>
      <c r="G435" s="232">
        <v>806066</v>
      </c>
      <c r="H435" s="234" t="s">
        <v>2648</v>
      </c>
    </row>
    <row r="436" spans="1:8" ht="15.95" customHeight="1" x14ac:dyDescent="0.25">
      <c r="A436" s="232">
        <v>8606</v>
      </c>
      <c r="B436" s="240">
        <v>2812</v>
      </c>
      <c r="C436" s="232" t="s">
        <v>3040</v>
      </c>
      <c r="D436" s="234">
        <v>611</v>
      </c>
      <c r="E436" s="234">
        <v>610</v>
      </c>
      <c r="F436" s="234" t="s">
        <v>2361</v>
      </c>
      <c r="G436" s="232">
        <v>806067</v>
      </c>
      <c r="H436" s="234" t="s">
        <v>2648</v>
      </c>
    </row>
    <row r="437" spans="1:8" ht="15.95" customHeight="1" x14ac:dyDescent="0.25">
      <c r="A437" s="232">
        <v>8608</v>
      </c>
      <c r="B437" s="240">
        <v>2812</v>
      </c>
      <c r="C437" s="232" t="s">
        <v>3041</v>
      </c>
      <c r="D437" s="234">
        <v>611</v>
      </c>
      <c r="E437" s="234">
        <v>610</v>
      </c>
      <c r="F437" s="234" t="s">
        <v>2361</v>
      </c>
      <c r="G437" s="232">
        <v>806068</v>
      </c>
      <c r="H437" s="234" t="s">
        <v>2648</v>
      </c>
    </row>
    <row r="438" spans="1:8" ht="15.95" customHeight="1" x14ac:dyDescent="0.25">
      <c r="A438" s="232">
        <v>8610</v>
      </c>
      <c r="B438" s="240">
        <v>2812</v>
      </c>
      <c r="C438" s="232" t="s">
        <v>3042</v>
      </c>
      <c r="D438" s="234">
        <v>611</v>
      </c>
      <c r="E438" s="234">
        <v>610</v>
      </c>
      <c r="F438" s="234" t="s">
        <v>2354</v>
      </c>
      <c r="G438" s="232">
        <v>806069</v>
      </c>
      <c r="H438" s="234" t="s">
        <v>2648</v>
      </c>
    </row>
    <row r="439" spans="1:8" ht="15.95" customHeight="1" x14ac:dyDescent="0.25">
      <c r="A439" s="232">
        <v>8611</v>
      </c>
      <c r="B439" s="240">
        <v>2812</v>
      </c>
      <c r="C439" s="232" t="s">
        <v>3043</v>
      </c>
      <c r="D439" s="234">
        <v>611</v>
      </c>
      <c r="E439" s="234">
        <v>610</v>
      </c>
      <c r="F439" s="234" t="s">
        <v>2354</v>
      </c>
      <c r="G439" s="232">
        <v>806070</v>
      </c>
      <c r="H439" s="234" t="s">
        <v>2648</v>
      </c>
    </row>
    <row r="440" spans="1:8" ht="15.95" customHeight="1" x14ac:dyDescent="0.25">
      <c r="A440" s="232">
        <v>8612</v>
      </c>
      <c r="B440" s="240">
        <v>2812</v>
      </c>
      <c r="C440" s="232" t="s">
        <v>3044</v>
      </c>
      <c r="D440" s="234">
        <v>611</v>
      </c>
      <c r="E440" s="234">
        <v>610</v>
      </c>
      <c r="F440" s="234" t="s">
        <v>2660</v>
      </c>
      <c r="G440" s="232">
        <v>806071</v>
      </c>
      <c r="H440" s="234" t="s">
        <v>2648</v>
      </c>
    </row>
    <row r="441" spans="1:8" ht="15.95" customHeight="1" x14ac:dyDescent="0.25">
      <c r="A441" s="232">
        <v>8613</v>
      </c>
      <c r="B441" s="240">
        <v>2812</v>
      </c>
      <c r="C441" s="232" t="s">
        <v>3045</v>
      </c>
      <c r="D441" s="234">
        <v>611</v>
      </c>
      <c r="E441" s="234">
        <v>610</v>
      </c>
      <c r="F441" s="234" t="s">
        <v>2386</v>
      </c>
      <c r="G441" s="232">
        <v>806072</v>
      </c>
      <c r="H441" s="234" t="s">
        <v>2648</v>
      </c>
    </row>
    <row r="442" spans="1:8" ht="15.95" customHeight="1" x14ac:dyDescent="0.25">
      <c r="A442" s="255">
        <v>8613</v>
      </c>
      <c r="B442" s="252"/>
      <c r="C442" s="253" t="s">
        <v>3045</v>
      </c>
      <c r="D442" s="232">
        <v>611</v>
      </c>
      <c r="E442" s="253">
        <v>610</v>
      </c>
      <c r="F442" s="253" t="s">
        <v>2386</v>
      </c>
      <c r="G442" s="254">
        <v>806072</v>
      </c>
      <c r="H442" s="234" t="s">
        <v>2648</v>
      </c>
    </row>
    <row r="443" spans="1:8" ht="15.95" customHeight="1" x14ac:dyDescent="0.25">
      <c r="A443" s="232">
        <v>8614</v>
      </c>
      <c r="B443" s="240">
        <v>2812</v>
      </c>
      <c r="C443" s="232" t="s">
        <v>3046</v>
      </c>
      <c r="D443" s="234">
        <v>611</v>
      </c>
      <c r="E443" s="234">
        <v>610</v>
      </c>
      <c r="F443" s="234" t="s">
        <v>2338</v>
      </c>
      <c r="G443" s="232">
        <v>806073</v>
      </c>
      <c r="H443" s="234" t="s">
        <v>2648</v>
      </c>
    </row>
    <row r="444" spans="1:8" ht="15.95" customHeight="1" x14ac:dyDescent="0.25">
      <c r="A444" s="232">
        <v>8615</v>
      </c>
      <c r="B444" s="240">
        <v>2812</v>
      </c>
      <c r="C444" s="232" t="s">
        <v>3047</v>
      </c>
      <c r="D444" s="234">
        <v>611</v>
      </c>
      <c r="E444" s="234">
        <v>610</v>
      </c>
      <c r="F444" s="234" t="s">
        <v>2371</v>
      </c>
      <c r="G444" s="232">
        <v>806074</v>
      </c>
      <c r="H444" s="234" t="s">
        <v>2648</v>
      </c>
    </row>
    <row r="445" spans="1:8" ht="15.95" customHeight="1" x14ac:dyDescent="0.25">
      <c r="A445" s="232">
        <v>8616</v>
      </c>
      <c r="B445" s="240">
        <v>2812</v>
      </c>
      <c r="C445" s="232" t="s">
        <v>3048</v>
      </c>
      <c r="D445" s="234">
        <v>611</v>
      </c>
      <c r="E445" s="234">
        <v>610</v>
      </c>
      <c r="F445" s="234" t="s">
        <v>2369</v>
      </c>
      <c r="G445" s="232">
        <v>806075</v>
      </c>
      <c r="H445" s="234" t="s">
        <v>2648</v>
      </c>
    </row>
    <row r="446" spans="1:8" ht="15.95" customHeight="1" x14ac:dyDescent="0.25">
      <c r="A446" s="232">
        <v>8617</v>
      </c>
      <c r="B446" s="240">
        <v>2812</v>
      </c>
      <c r="C446" s="232" t="s">
        <v>3049</v>
      </c>
      <c r="D446" s="234">
        <v>611</v>
      </c>
      <c r="E446" s="234">
        <v>610</v>
      </c>
      <c r="F446" s="234" t="s">
        <v>2338</v>
      </c>
      <c r="G446" s="232">
        <v>806076</v>
      </c>
      <c r="H446" s="234" t="s">
        <v>2648</v>
      </c>
    </row>
    <row r="447" spans="1:8" ht="15.95" customHeight="1" x14ac:dyDescent="0.25">
      <c r="A447" s="232">
        <v>8619</v>
      </c>
      <c r="B447" s="240">
        <v>2812</v>
      </c>
      <c r="C447" s="232" t="s">
        <v>3050</v>
      </c>
      <c r="D447" s="234">
        <v>611</v>
      </c>
      <c r="E447" s="234">
        <v>610</v>
      </c>
      <c r="F447" s="234" t="s">
        <v>2386</v>
      </c>
      <c r="G447" s="232">
        <v>806077</v>
      </c>
      <c r="H447" s="234" t="s">
        <v>2648</v>
      </c>
    </row>
    <row r="448" spans="1:8" ht="15.95" customHeight="1" x14ac:dyDescent="0.25">
      <c r="A448" s="255">
        <v>8619</v>
      </c>
      <c r="B448" s="252"/>
      <c r="C448" s="253" t="s">
        <v>3050</v>
      </c>
      <c r="D448" s="232">
        <v>611</v>
      </c>
      <c r="E448" s="253">
        <v>610</v>
      </c>
      <c r="F448" s="253" t="s">
        <v>2386</v>
      </c>
      <c r="G448" s="254">
        <v>806077</v>
      </c>
      <c r="H448" s="234" t="s">
        <v>2648</v>
      </c>
    </row>
    <row r="449" spans="1:8" ht="15.95" customHeight="1" x14ac:dyDescent="0.25">
      <c r="A449" s="232">
        <v>8620</v>
      </c>
      <c r="B449" s="240">
        <v>2812</v>
      </c>
      <c r="C449" s="232" t="s">
        <v>3051</v>
      </c>
      <c r="D449" s="234">
        <v>611</v>
      </c>
      <c r="E449" s="234">
        <v>610</v>
      </c>
      <c r="F449" s="234" t="s">
        <v>2371</v>
      </c>
      <c r="G449" s="232">
        <v>806078</v>
      </c>
      <c r="H449" s="234" t="s">
        <v>2648</v>
      </c>
    </row>
    <row r="450" spans="1:8" ht="15.95" customHeight="1" x14ac:dyDescent="0.25">
      <c r="A450" s="232">
        <v>8621</v>
      </c>
      <c r="B450" s="240">
        <v>2812</v>
      </c>
      <c r="C450" s="232" t="s">
        <v>3052</v>
      </c>
      <c r="D450" s="234">
        <v>611</v>
      </c>
      <c r="E450" s="234">
        <v>610</v>
      </c>
      <c r="F450" s="234" t="s">
        <v>2386</v>
      </c>
      <c r="G450" s="232">
        <v>806079</v>
      </c>
      <c r="H450" s="234" t="s">
        <v>2648</v>
      </c>
    </row>
    <row r="451" spans="1:8" ht="15.95" customHeight="1" x14ac:dyDescent="0.25">
      <c r="A451" s="255">
        <v>8621</v>
      </c>
      <c r="B451" s="252"/>
      <c r="C451" s="253" t="s">
        <v>3052</v>
      </c>
      <c r="D451" s="232">
        <v>611</v>
      </c>
      <c r="E451" s="253">
        <v>610</v>
      </c>
      <c r="F451" s="253" t="s">
        <v>2386</v>
      </c>
      <c r="G451" s="254">
        <v>806079</v>
      </c>
      <c r="H451" s="234" t="s">
        <v>2648</v>
      </c>
    </row>
    <row r="452" spans="1:8" ht="15.95" customHeight="1" x14ac:dyDescent="0.25">
      <c r="A452" s="232">
        <v>8622</v>
      </c>
      <c r="B452" s="240">
        <v>2812</v>
      </c>
      <c r="C452" s="232" t="s">
        <v>3053</v>
      </c>
      <c r="D452" s="234">
        <v>611</v>
      </c>
      <c r="E452" s="234">
        <v>610</v>
      </c>
      <c r="F452" s="234" t="s">
        <v>2386</v>
      </c>
      <c r="G452" s="232">
        <v>806080</v>
      </c>
      <c r="H452" s="234" t="s">
        <v>2648</v>
      </c>
    </row>
    <row r="453" spans="1:8" ht="15.95" customHeight="1" x14ac:dyDescent="0.25">
      <c r="A453" s="256">
        <v>8622</v>
      </c>
      <c r="B453" s="252"/>
      <c r="C453" s="253" t="s">
        <v>3053</v>
      </c>
      <c r="D453" s="232">
        <v>611</v>
      </c>
      <c r="E453" s="253">
        <v>610</v>
      </c>
      <c r="F453" s="253" t="s">
        <v>2386</v>
      </c>
      <c r="G453" s="254">
        <v>806080</v>
      </c>
      <c r="H453" s="234" t="s">
        <v>2648</v>
      </c>
    </row>
    <row r="454" spans="1:8" ht="15.95" customHeight="1" x14ac:dyDescent="0.25">
      <c r="A454" s="232">
        <v>8623</v>
      </c>
      <c r="B454" s="240">
        <v>2812</v>
      </c>
      <c r="C454" s="232" t="s">
        <v>3054</v>
      </c>
      <c r="D454" s="234">
        <v>611</v>
      </c>
      <c r="E454" s="234">
        <v>610</v>
      </c>
      <c r="F454" s="234" t="s">
        <v>2386</v>
      </c>
      <c r="G454" s="232">
        <v>806081</v>
      </c>
      <c r="H454" s="234" t="s">
        <v>2648</v>
      </c>
    </row>
    <row r="455" spans="1:8" ht="15.95" customHeight="1" x14ac:dyDescent="0.25">
      <c r="A455" s="255">
        <v>8623</v>
      </c>
      <c r="B455" s="252"/>
      <c r="C455" s="253" t="s">
        <v>3054</v>
      </c>
      <c r="D455" s="232">
        <v>611</v>
      </c>
      <c r="E455" s="253">
        <v>610</v>
      </c>
      <c r="F455" s="253" t="s">
        <v>2386</v>
      </c>
      <c r="G455" s="254">
        <v>806081</v>
      </c>
      <c r="H455" s="234" t="s">
        <v>2648</v>
      </c>
    </row>
    <row r="456" spans="1:8" ht="15.95" customHeight="1" x14ac:dyDescent="0.25">
      <c r="A456" s="232">
        <v>8624</v>
      </c>
      <c r="B456" s="240">
        <v>2812</v>
      </c>
      <c r="C456" s="232" t="s">
        <v>3055</v>
      </c>
      <c r="D456" s="234">
        <v>611</v>
      </c>
      <c r="E456" s="234">
        <v>610</v>
      </c>
      <c r="F456" s="234" t="s">
        <v>2354</v>
      </c>
      <c r="G456" s="232">
        <v>806082</v>
      </c>
      <c r="H456" s="234" t="s">
        <v>2648</v>
      </c>
    </row>
    <row r="457" spans="1:8" ht="15.95" customHeight="1" x14ac:dyDescent="0.25">
      <c r="A457" s="232">
        <v>8625</v>
      </c>
      <c r="B457" s="240">
        <v>2812</v>
      </c>
      <c r="C457" s="232" t="s">
        <v>3056</v>
      </c>
      <c r="D457" s="234">
        <v>611</v>
      </c>
      <c r="E457" s="234">
        <v>610</v>
      </c>
      <c r="F457" s="234" t="s">
        <v>2369</v>
      </c>
      <c r="G457" s="232">
        <v>806083</v>
      </c>
      <c r="H457" s="234" t="s">
        <v>2648</v>
      </c>
    </row>
    <row r="458" spans="1:8" ht="15.95" customHeight="1" x14ac:dyDescent="0.25">
      <c r="A458" s="232">
        <v>8626</v>
      </c>
      <c r="B458" s="240">
        <v>2812</v>
      </c>
      <c r="C458" s="232" t="s">
        <v>3057</v>
      </c>
      <c r="D458" s="234">
        <v>611</v>
      </c>
      <c r="E458" s="234">
        <v>610</v>
      </c>
      <c r="F458" s="234" t="s">
        <v>2386</v>
      </c>
      <c r="G458" s="232">
        <v>806084</v>
      </c>
      <c r="H458" s="234" t="s">
        <v>2648</v>
      </c>
    </row>
    <row r="459" spans="1:8" ht="15.95" customHeight="1" x14ac:dyDescent="0.25">
      <c r="A459" s="255">
        <v>8626</v>
      </c>
      <c r="B459" s="252"/>
      <c r="C459" s="253" t="s">
        <v>3057</v>
      </c>
      <c r="D459" s="232">
        <v>611</v>
      </c>
      <c r="E459" s="253">
        <v>610</v>
      </c>
      <c r="F459" s="253" t="s">
        <v>2386</v>
      </c>
      <c r="G459" s="254">
        <v>806084</v>
      </c>
      <c r="H459" s="234" t="s">
        <v>2648</v>
      </c>
    </row>
    <row r="460" spans="1:8" ht="15.95" customHeight="1" x14ac:dyDescent="0.25">
      <c r="A460" s="232">
        <v>8627</v>
      </c>
      <c r="B460" s="240">
        <v>2812</v>
      </c>
      <c r="C460" s="232" t="s">
        <v>3058</v>
      </c>
      <c r="D460" s="234">
        <v>611</v>
      </c>
      <c r="E460" s="234">
        <v>610</v>
      </c>
      <c r="F460" s="234" t="s">
        <v>2381</v>
      </c>
      <c r="G460" s="232">
        <v>806085</v>
      </c>
      <c r="H460" s="234" t="s">
        <v>2648</v>
      </c>
    </row>
    <row r="461" spans="1:8" ht="15.95" customHeight="1" x14ac:dyDescent="0.25">
      <c r="A461" s="232">
        <v>8628</v>
      </c>
      <c r="B461" s="240">
        <v>2812</v>
      </c>
      <c r="C461" s="232" t="s">
        <v>3059</v>
      </c>
      <c r="D461" s="234">
        <v>611</v>
      </c>
      <c r="E461" s="234">
        <v>610</v>
      </c>
      <c r="F461" s="234" t="s">
        <v>2381</v>
      </c>
      <c r="G461" s="232">
        <v>806086</v>
      </c>
      <c r="H461" s="234" t="s">
        <v>2648</v>
      </c>
    </row>
    <row r="462" spans="1:8" ht="15.95" customHeight="1" x14ac:dyDescent="0.25">
      <c r="A462" s="232">
        <v>8629</v>
      </c>
      <c r="B462" s="240">
        <v>2812</v>
      </c>
      <c r="C462" s="232" t="s">
        <v>3060</v>
      </c>
      <c r="D462" s="234">
        <v>611</v>
      </c>
      <c r="E462" s="234">
        <v>610</v>
      </c>
      <c r="F462" s="234" t="s">
        <v>2338</v>
      </c>
      <c r="G462" s="232">
        <v>806087</v>
      </c>
      <c r="H462" s="234" t="s">
        <v>2648</v>
      </c>
    </row>
    <row r="463" spans="1:8" ht="15.95" customHeight="1" x14ac:dyDescent="0.25">
      <c r="A463" s="234">
        <v>9219</v>
      </c>
      <c r="B463" s="240">
        <v>2812</v>
      </c>
      <c r="C463" s="250" t="s">
        <v>3061</v>
      </c>
      <c r="D463" s="234">
        <v>611</v>
      </c>
      <c r="E463" s="234">
        <v>610</v>
      </c>
      <c r="F463" s="234" t="s">
        <v>2371</v>
      </c>
      <c r="G463" s="232">
        <v>726088</v>
      </c>
      <c r="H463" s="232" t="s">
        <v>2582</v>
      </c>
    </row>
    <row r="464" spans="1:8" ht="15.95" customHeight="1" x14ac:dyDescent="0.25">
      <c r="A464" s="234">
        <v>9229</v>
      </c>
      <c r="B464" s="240">
        <v>2812</v>
      </c>
      <c r="C464" s="250" t="s">
        <v>2631</v>
      </c>
      <c r="D464" s="234">
        <v>611</v>
      </c>
      <c r="E464" s="234">
        <v>610</v>
      </c>
      <c r="F464" s="234" t="s">
        <v>2371</v>
      </c>
      <c r="G464" s="232">
        <v>726089</v>
      </c>
      <c r="H464" s="232" t="s">
        <v>2582</v>
      </c>
    </row>
    <row r="465" spans="1:8" ht="15.95" customHeight="1" x14ac:dyDescent="0.25">
      <c r="A465" s="234">
        <v>9239</v>
      </c>
      <c r="B465" s="240">
        <v>2812</v>
      </c>
      <c r="C465" s="250" t="s">
        <v>2632</v>
      </c>
      <c r="D465" s="234">
        <v>611</v>
      </c>
      <c r="E465" s="234">
        <v>610</v>
      </c>
      <c r="F465" s="234" t="s">
        <v>2361</v>
      </c>
      <c r="G465" s="232">
        <v>726090</v>
      </c>
      <c r="H465" s="232" t="s">
        <v>2582</v>
      </c>
    </row>
    <row r="466" spans="1:8" ht="15.95" customHeight="1" x14ac:dyDescent="0.25">
      <c r="A466" s="234">
        <v>9249</v>
      </c>
      <c r="B466" s="240">
        <v>2812</v>
      </c>
      <c r="C466" s="250" t="s">
        <v>604</v>
      </c>
      <c r="D466" s="234">
        <v>611</v>
      </c>
      <c r="E466" s="234">
        <v>610</v>
      </c>
      <c r="F466" s="234" t="s">
        <v>2385</v>
      </c>
      <c r="G466" s="232">
        <v>806091</v>
      </c>
      <c r="H466" s="234" t="s">
        <v>2648</v>
      </c>
    </row>
    <row r="467" spans="1:8" ht="15.95" customHeight="1" x14ac:dyDescent="0.25">
      <c r="A467" s="232">
        <v>9269</v>
      </c>
      <c r="B467" s="240">
        <v>2812</v>
      </c>
      <c r="C467" s="251" t="s">
        <v>2633</v>
      </c>
      <c r="D467" s="234">
        <v>611</v>
      </c>
      <c r="E467" s="234">
        <v>610</v>
      </c>
      <c r="F467" s="234" t="s">
        <v>2385</v>
      </c>
      <c r="G467" s="232">
        <v>806092</v>
      </c>
      <c r="H467" s="234" t="s">
        <v>2648</v>
      </c>
    </row>
    <row r="468" spans="1:8" ht="15.95" customHeight="1" x14ac:dyDescent="0.25">
      <c r="A468" s="234">
        <v>9289</v>
      </c>
      <c r="B468" s="240">
        <v>2812</v>
      </c>
      <c r="C468" s="250" t="s">
        <v>608</v>
      </c>
      <c r="D468" s="234">
        <v>611</v>
      </c>
      <c r="E468" s="234">
        <v>610</v>
      </c>
      <c r="F468" s="234" t="s">
        <v>2353</v>
      </c>
      <c r="G468" s="232">
        <v>726093</v>
      </c>
      <c r="H468" s="232" t="s">
        <v>2582</v>
      </c>
    </row>
    <row r="469" spans="1:8" ht="15.95" customHeight="1" x14ac:dyDescent="0.25">
      <c r="A469" s="234">
        <v>9329</v>
      </c>
      <c r="B469" s="240">
        <v>2812</v>
      </c>
      <c r="C469" s="232" t="s">
        <v>2659</v>
      </c>
      <c r="D469" s="234">
        <v>611</v>
      </c>
      <c r="E469" s="234">
        <v>610</v>
      </c>
      <c r="F469" s="234" t="s">
        <v>2385</v>
      </c>
      <c r="G469" s="232">
        <v>726127</v>
      </c>
      <c r="H469" s="232" t="s">
        <v>2582</v>
      </c>
    </row>
    <row r="470" spans="1:8" ht="15.95" customHeight="1" x14ac:dyDescent="0.25">
      <c r="A470" s="234">
        <v>9339</v>
      </c>
      <c r="B470" s="240">
        <v>2812</v>
      </c>
      <c r="C470" s="250" t="s">
        <v>610</v>
      </c>
      <c r="D470" s="234">
        <v>611</v>
      </c>
      <c r="E470" s="234">
        <v>610</v>
      </c>
      <c r="F470" s="234" t="s">
        <v>2353</v>
      </c>
      <c r="G470" s="232">
        <v>726094</v>
      </c>
      <c r="H470" s="232" t="s">
        <v>2582</v>
      </c>
    </row>
    <row r="471" spans="1:8" ht="15.95" customHeight="1" x14ac:dyDescent="0.25">
      <c r="A471" s="234">
        <v>9379</v>
      </c>
      <c r="B471" s="240">
        <v>2812</v>
      </c>
      <c r="C471" s="250" t="s">
        <v>3062</v>
      </c>
      <c r="D471" s="234">
        <v>611</v>
      </c>
      <c r="E471" s="234">
        <v>610</v>
      </c>
      <c r="F471" s="234" t="s">
        <v>2338</v>
      </c>
      <c r="G471" s="232">
        <v>726095</v>
      </c>
      <c r="H471" s="232" t="s">
        <v>2582</v>
      </c>
    </row>
    <row r="472" spans="1:8" ht="15.95" customHeight="1" x14ac:dyDescent="0.25">
      <c r="A472" s="234">
        <v>9382</v>
      </c>
      <c r="B472" s="240">
        <v>2812</v>
      </c>
      <c r="C472" s="250" t="s">
        <v>3063</v>
      </c>
      <c r="D472" s="234">
        <v>611</v>
      </c>
      <c r="E472" s="234">
        <v>610</v>
      </c>
      <c r="F472" s="234" t="s">
        <v>2371</v>
      </c>
      <c r="G472" s="232">
        <v>806096</v>
      </c>
      <c r="H472" s="234" t="s">
        <v>2648</v>
      </c>
    </row>
    <row r="473" spans="1:8" ht="15.95" customHeight="1" x14ac:dyDescent="0.25">
      <c r="A473" s="234">
        <v>9429</v>
      </c>
      <c r="B473" s="240">
        <v>2812</v>
      </c>
      <c r="C473" s="251" t="s">
        <v>2635</v>
      </c>
      <c r="D473" s="234">
        <v>611</v>
      </c>
      <c r="E473" s="234">
        <v>610</v>
      </c>
      <c r="F473" s="234" t="s">
        <v>2351</v>
      </c>
      <c r="G473" s="232">
        <v>726097</v>
      </c>
      <c r="H473" s="232" t="s">
        <v>2582</v>
      </c>
    </row>
    <row r="474" spans="1:8" ht="15.95" customHeight="1" x14ac:dyDescent="0.25">
      <c r="A474" s="234">
        <v>9439</v>
      </c>
      <c r="B474" s="240">
        <v>2812</v>
      </c>
      <c r="C474" s="250" t="s">
        <v>2636</v>
      </c>
      <c r="D474" s="234">
        <v>611</v>
      </c>
      <c r="E474" s="234">
        <v>610</v>
      </c>
      <c r="F474" s="234" t="s">
        <v>2371</v>
      </c>
      <c r="G474" s="232">
        <v>726098</v>
      </c>
      <c r="H474" s="232" t="s">
        <v>2582</v>
      </c>
    </row>
    <row r="475" spans="1:8" ht="15.95" customHeight="1" x14ac:dyDescent="0.25">
      <c r="A475" s="234">
        <v>9459</v>
      </c>
      <c r="B475" s="240">
        <v>2812</v>
      </c>
      <c r="C475" s="250" t="s">
        <v>3064</v>
      </c>
      <c r="D475" s="234">
        <v>611</v>
      </c>
      <c r="E475" s="234">
        <v>610</v>
      </c>
      <c r="F475" s="234" t="s">
        <v>2353</v>
      </c>
      <c r="G475" s="232">
        <v>726099</v>
      </c>
      <c r="H475" s="232" t="s">
        <v>2582</v>
      </c>
    </row>
    <row r="476" spans="1:8" ht="15.95" customHeight="1" x14ac:dyDescent="0.25">
      <c r="A476" s="234">
        <v>9470</v>
      </c>
      <c r="B476" s="240">
        <v>2812</v>
      </c>
      <c r="C476" s="250" t="s">
        <v>622</v>
      </c>
      <c r="D476" s="234">
        <v>611</v>
      </c>
      <c r="E476" s="234">
        <v>610</v>
      </c>
      <c r="F476" s="234" t="s">
        <v>2354</v>
      </c>
      <c r="G476" s="232">
        <v>806101</v>
      </c>
      <c r="H476" s="234" t="s">
        <v>2648</v>
      </c>
    </row>
    <row r="477" spans="1:8" ht="15.95" customHeight="1" x14ac:dyDescent="0.25">
      <c r="A477" s="234">
        <v>9489</v>
      </c>
      <c r="B477" s="240">
        <v>2812</v>
      </c>
      <c r="C477" s="250" t="s">
        <v>624</v>
      </c>
      <c r="D477" s="234">
        <v>611</v>
      </c>
      <c r="E477" s="234">
        <v>610</v>
      </c>
      <c r="F477" s="234" t="s">
        <v>2374</v>
      </c>
      <c r="G477" s="232">
        <v>726102</v>
      </c>
      <c r="H477" s="232" t="s">
        <v>2582</v>
      </c>
    </row>
    <row r="478" spans="1:8" ht="15.95" customHeight="1" x14ac:dyDescent="0.25">
      <c r="A478" s="234">
        <v>9499</v>
      </c>
      <c r="B478" s="240">
        <v>2812</v>
      </c>
      <c r="C478" s="250" t="s">
        <v>626</v>
      </c>
      <c r="D478" s="234">
        <v>611</v>
      </c>
      <c r="E478" s="234">
        <v>610</v>
      </c>
      <c r="F478" s="234" t="s">
        <v>2385</v>
      </c>
      <c r="G478" s="232">
        <v>726111</v>
      </c>
      <c r="H478" s="232" t="s">
        <v>2582</v>
      </c>
    </row>
    <row r="479" spans="1:8" ht="15.95" customHeight="1" x14ac:dyDescent="0.25">
      <c r="A479" s="234">
        <v>9509</v>
      </c>
      <c r="B479" s="240">
        <v>2812</v>
      </c>
      <c r="C479" s="251" t="s">
        <v>628</v>
      </c>
      <c r="D479" s="234">
        <v>611</v>
      </c>
      <c r="E479" s="234">
        <v>610</v>
      </c>
      <c r="F479" s="234" t="s">
        <v>2361</v>
      </c>
      <c r="G479" s="232">
        <v>726113</v>
      </c>
      <c r="H479" s="232" t="s">
        <v>2582</v>
      </c>
    </row>
    <row r="480" spans="1:8" ht="15.95" customHeight="1" x14ac:dyDescent="0.25">
      <c r="A480" s="234">
        <v>9516</v>
      </c>
      <c r="B480" s="240">
        <v>2812</v>
      </c>
      <c r="C480" s="251" t="s">
        <v>3065</v>
      </c>
      <c r="D480" s="234">
        <v>611</v>
      </c>
      <c r="E480" s="234">
        <v>610</v>
      </c>
      <c r="F480" s="234" t="s">
        <v>2389</v>
      </c>
      <c r="G480" s="232">
        <v>806115</v>
      </c>
      <c r="H480" s="234" t="s">
        <v>2648</v>
      </c>
    </row>
    <row r="481" spans="1:8" ht="15.95" customHeight="1" x14ac:dyDescent="0.25">
      <c r="A481" s="234">
        <v>9559</v>
      </c>
      <c r="B481" s="240">
        <v>2812</v>
      </c>
      <c r="C481" s="251" t="s">
        <v>633</v>
      </c>
      <c r="D481" s="234">
        <v>611</v>
      </c>
      <c r="E481" s="234">
        <v>610</v>
      </c>
      <c r="F481" s="234" t="s">
        <v>2372</v>
      </c>
      <c r="G481" s="232">
        <v>806117</v>
      </c>
      <c r="H481" s="234" t="s">
        <v>2648</v>
      </c>
    </row>
    <row r="482" spans="1:8" ht="15.95" customHeight="1" x14ac:dyDescent="0.25">
      <c r="A482" s="234">
        <v>9675</v>
      </c>
      <c r="B482" s="240">
        <v>2812</v>
      </c>
      <c r="C482" s="250" t="s">
        <v>637</v>
      </c>
      <c r="D482" s="234">
        <v>611</v>
      </c>
      <c r="E482" s="234">
        <v>610</v>
      </c>
      <c r="F482" s="234" t="s">
        <v>2371</v>
      </c>
      <c r="G482" s="232">
        <v>806119</v>
      </c>
      <c r="H482" s="234" t="s">
        <v>2648</v>
      </c>
    </row>
    <row r="483" spans="1:8" ht="15.95" customHeight="1" x14ac:dyDescent="0.25">
      <c r="A483" s="234">
        <v>9705</v>
      </c>
      <c r="B483" s="240">
        <v>2812</v>
      </c>
      <c r="C483" s="250" t="s">
        <v>639</v>
      </c>
      <c r="D483" s="234">
        <v>611</v>
      </c>
      <c r="E483" s="234">
        <v>610</v>
      </c>
      <c r="F483" s="234" t="s">
        <v>2385</v>
      </c>
      <c r="G483" s="232">
        <v>806120</v>
      </c>
      <c r="H483" s="234" t="s">
        <v>2648</v>
      </c>
    </row>
    <row r="484" spans="1:8" ht="15.95" customHeight="1" x14ac:dyDescent="0.25">
      <c r="A484" s="234">
        <v>9739</v>
      </c>
      <c r="B484" s="240">
        <v>2812</v>
      </c>
      <c r="C484" s="250" t="s">
        <v>3066</v>
      </c>
      <c r="D484" s="234">
        <v>611</v>
      </c>
      <c r="E484" s="234">
        <v>610</v>
      </c>
      <c r="F484" s="234" t="s">
        <v>2383</v>
      </c>
      <c r="G484" s="232">
        <v>806121</v>
      </c>
      <c r="H484" s="234" t="s">
        <v>2648</v>
      </c>
    </row>
    <row r="485" spans="1:8" ht="15.95" customHeight="1" x14ac:dyDescent="0.25">
      <c r="A485" s="253">
        <v>9833</v>
      </c>
      <c r="B485" s="252"/>
      <c r="C485" s="253" t="s">
        <v>3067</v>
      </c>
      <c r="D485" s="232">
        <v>611</v>
      </c>
      <c r="E485" s="253">
        <v>610</v>
      </c>
      <c r="F485" s="253" t="s">
        <v>2385</v>
      </c>
      <c r="G485" s="254" t="s">
        <v>2744</v>
      </c>
      <c r="H485" s="232" t="s">
        <v>2752</v>
      </c>
    </row>
    <row r="486" spans="1:8" ht="15.95" customHeight="1" x14ac:dyDescent="0.25">
      <c r="A486" s="234">
        <v>9919</v>
      </c>
      <c r="B486" s="240">
        <v>2812</v>
      </c>
      <c r="C486" s="250" t="s">
        <v>643</v>
      </c>
      <c r="D486" s="234">
        <v>611</v>
      </c>
      <c r="E486" s="234">
        <v>610</v>
      </c>
      <c r="F486" s="234" t="s">
        <v>2383</v>
      </c>
      <c r="G486" s="232">
        <v>806122</v>
      </c>
      <c r="H486" s="234" t="s">
        <v>2648</v>
      </c>
    </row>
    <row r="487" spans="1:8" ht="15.95" customHeight="1" x14ac:dyDescent="0.25">
      <c r="A487" s="234">
        <v>9965</v>
      </c>
      <c r="B487" s="240">
        <v>2812</v>
      </c>
      <c r="C487" s="250" t="s">
        <v>3068</v>
      </c>
      <c r="D487" s="234">
        <v>611</v>
      </c>
      <c r="E487" s="234">
        <v>610</v>
      </c>
      <c r="F487" s="234" t="s">
        <v>2338</v>
      </c>
      <c r="G487" s="232">
        <v>726125</v>
      </c>
      <c r="H487" s="232" t="s">
        <v>2582</v>
      </c>
    </row>
    <row r="488" spans="1:8" ht="15.95" customHeight="1" x14ac:dyDescent="0.25">
      <c r="A488" s="234" t="s">
        <v>2667</v>
      </c>
      <c r="B488" s="241"/>
      <c r="C488" s="232" t="s">
        <v>2597</v>
      </c>
      <c r="D488" s="234">
        <v>683</v>
      </c>
      <c r="E488" s="234">
        <v>683</v>
      </c>
      <c r="F488" s="234" t="s">
        <v>2645</v>
      </c>
      <c r="G488" s="232">
        <v>700371</v>
      </c>
      <c r="H488" s="232" t="s">
        <v>2561</v>
      </c>
    </row>
    <row r="489" spans="1:8" ht="15.95" customHeight="1" x14ac:dyDescent="0.25">
      <c r="A489" s="234" t="s">
        <v>2667</v>
      </c>
      <c r="B489" s="242">
        <v>1760</v>
      </c>
      <c r="C489" s="232" t="s">
        <v>2473</v>
      </c>
      <c r="D489" s="234">
        <v>611</v>
      </c>
      <c r="E489" s="232">
        <v>610</v>
      </c>
      <c r="F489" s="232" t="s">
        <v>2600</v>
      </c>
      <c r="G489" s="232">
        <v>716001</v>
      </c>
      <c r="H489" s="232" t="s">
        <v>2582</v>
      </c>
    </row>
    <row r="490" spans="1:8" ht="15.95" customHeight="1" x14ac:dyDescent="0.25">
      <c r="A490" s="234" t="s">
        <v>2667</v>
      </c>
      <c r="B490" s="242">
        <v>1760</v>
      </c>
      <c r="C490" s="232" t="s">
        <v>2399</v>
      </c>
      <c r="D490" s="234">
        <v>611</v>
      </c>
      <c r="E490" s="232">
        <v>610</v>
      </c>
      <c r="F490" s="232" t="s">
        <v>2600</v>
      </c>
      <c r="G490" s="232">
        <v>716002</v>
      </c>
      <c r="H490" s="232" t="s">
        <v>2582</v>
      </c>
    </row>
    <row r="491" spans="1:8" ht="15.95" customHeight="1" x14ac:dyDescent="0.25">
      <c r="A491" s="234" t="s">
        <v>2667</v>
      </c>
      <c r="B491" s="242">
        <v>1760</v>
      </c>
      <c r="C491" s="232" t="s">
        <v>2400</v>
      </c>
      <c r="D491" s="234">
        <v>611</v>
      </c>
      <c r="E491" s="232">
        <v>610</v>
      </c>
      <c r="F491" s="232" t="s">
        <v>2600</v>
      </c>
      <c r="G491" s="232">
        <v>716003</v>
      </c>
      <c r="H491" s="232" t="s">
        <v>2582</v>
      </c>
    </row>
    <row r="492" spans="1:8" ht="15.95" customHeight="1" x14ac:dyDescent="0.25">
      <c r="A492" s="234" t="s">
        <v>2667</v>
      </c>
      <c r="B492" s="242">
        <v>1760</v>
      </c>
      <c r="C492" s="232" t="s">
        <v>2404</v>
      </c>
      <c r="D492" s="234">
        <v>611</v>
      </c>
      <c r="E492" s="232">
        <v>610</v>
      </c>
      <c r="F492" s="232" t="s">
        <v>2600</v>
      </c>
      <c r="G492" s="232">
        <v>716004</v>
      </c>
      <c r="H492" s="232" t="s">
        <v>2582</v>
      </c>
    </row>
    <row r="493" spans="1:8" ht="15.95" customHeight="1" x14ac:dyDescent="0.25">
      <c r="A493" s="234" t="s">
        <v>2667</v>
      </c>
      <c r="B493" s="242">
        <v>1760</v>
      </c>
      <c r="C493" s="232" t="s">
        <v>2424</v>
      </c>
      <c r="D493" s="234">
        <v>611</v>
      </c>
      <c r="E493" s="232">
        <v>610</v>
      </c>
      <c r="F493" s="232" t="s">
        <v>2600</v>
      </c>
      <c r="G493" s="232">
        <v>716005</v>
      </c>
      <c r="H493" s="232" t="s">
        <v>2582</v>
      </c>
    </row>
    <row r="494" spans="1:8" ht="15.95" customHeight="1" x14ac:dyDescent="0.25">
      <c r="A494" s="234" t="s">
        <v>2667</v>
      </c>
      <c r="B494" s="242">
        <v>1760</v>
      </c>
      <c r="C494" s="232" t="s">
        <v>2434</v>
      </c>
      <c r="D494" s="234">
        <v>611</v>
      </c>
      <c r="E494" s="232">
        <v>610</v>
      </c>
      <c r="F494" s="232" t="s">
        <v>2600</v>
      </c>
      <c r="G494" s="232">
        <v>716006</v>
      </c>
      <c r="H494" s="232" t="s">
        <v>2582</v>
      </c>
    </row>
    <row r="495" spans="1:8" ht="15.95" customHeight="1" x14ac:dyDescent="0.25">
      <c r="A495" s="234" t="s">
        <v>2667</v>
      </c>
      <c r="B495" s="242">
        <v>1760</v>
      </c>
      <c r="C495" s="232" t="s">
        <v>2435</v>
      </c>
      <c r="D495" s="234">
        <v>611</v>
      </c>
      <c r="E495" s="232">
        <v>610</v>
      </c>
      <c r="F495" s="232" t="s">
        <v>2600</v>
      </c>
      <c r="G495" s="232">
        <v>716007</v>
      </c>
      <c r="H495" s="232" t="s">
        <v>2582</v>
      </c>
    </row>
    <row r="496" spans="1:8" ht="15.95" customHeight="1" x14ac:dyDescent="0.25">
      <c r="A496" s="234" t="s">
        <v>2667</v>
      </c>
      <c r="B496" s="242">
        <v>1760</v>
      </c>
      <c r="C496" s="232" t="s">
        <v>2424</v>
      </c>
      <c r="D496" s="234">
        <v>611</v>
      </c>
      <c r="E496" s="232">
        <v>610</v>
      </c>
      <c r="F496" s="232" t="s">
        <v>2600</v>
      </c>
      <c r="G496" s="232">
        <v>716008</v>
      </c>
      <c r="H496" s="232" t="s">
        <v>2582</v>
      </c>
    </row>
    <row r="497" spans="1:8" ht="15.95" customHeight="1" x14ac:dyDescent="0.25">
      <c r="A497" s="234" t="s">
        <v>2667</v>
      </c>
      <c r="B497" s="242">
        <v>1760</v>
      </c>
      <c r="C497" s="232" t="s">
        <v>2438</v>
      </c>
      <c r="D497" s="234">
        <v>611</v>
      </c>
      <c r="E497" s="232">
        <v>610</v>
      </c>
      <c r="F497" s="232" t="s">
        <v>2600</v>
      </c>
      <c r="G497" s="232">
        <v>716009</v>
      </c>
      <c r="H497" s="232" t="s">
        <v>2582</v>
      </c>
    </row>
    <row r="498" spans="1:8" ht="15.95" customHeight="1" x14ac:dyDescent="0.25">
      <c r="A498" s="234" t="s">
        <v>2667</v>
      </c>
      <c r="B498" s="242">
        <v>1760</v>
      </c>
      <c r="C498" s="232" t="s">
        <v>2445</v>
      </c>
      <c r="D498" s="234">
        <v>611</v>
      </c>
      <c r="E498" s="232">
        <v>610</v>
      </c>
      <c r="F498" s="232" t="s">
        <v>2600</v>
      </c>
      <c r="G498" s="232">
        <v>716010</v>
      </c>
      <c r="H498" s="232" t="s">
        <v>2582</v>
      </c>
    </row>
    <row r="499" spans="1:8" ht="15.95" customHeight="1" x14ac:dyDescent="0.25">
      <c r="A499" s="234" t="s">
        <v>2667</v>
      </c>
      <c r="B499" s="242">
        <v>1760</v>
      </c>
      <c r="C499" s="232" t="s">
        <v>2446</v>
      </c>
      <c r="D499" s="234">
        <v>611</v>
      </c>
      <c r="E499" s="232">
        <v>610</v>
      </c>
      <c r="F499" s="232" t="s">
        <v>2600</v>
      </c>
      <c r="G499" s="232">
        <v>716011</v>
      </c>
      <c r="H499" s="232" t="s">
        <v>2582</v>
      </c>
    </row>
    <row r="500" spans="1:8" ht="15.95" customHeight="1" x14ac:dyDescent="0.25">
      <c r="A500" s="234" t="s">
        <v>2667</v>
      </c>
      <c r="B500" s="242">
        <v>1760</v>
      </c>
      <c r="C500" s="232" t="s">
        <v>2436</v>
      </c>
      <c r="D500" s="234">
        <v>611</v>
      </c>
      <c r="E500" s="232">
        <v>610</v>
      </c>
      <c r="F500" s="232" t="s">
        <v>2600</v>
      </c>
      <c r="G500" s="232">
        <v>716012</v>
      </c>
      <c r="H500" s="232" t="s">
        <v>2582</v>
      </c>
    </row>
    <row r="501" spans="1:8" ht="15.95" customHeight="1" x14ac:dyDescent="0.25">
      <c r="A501" s="234" t="s">
        <v>2667</v>
      </c>
      <c r="B501" s="242">
        <v>1760</v>
      </c>
      <c r="C501" s="232" t="s">
        <v>2444</v>
      </c>
      <c r="D501" s="234">
        <v>611</v>
      </c>
      <c r="E501" s="232">
        <v>610</v>
      </c>
      <c r="F501" s="232" t="s">
        <v>2600</v>
      </c>
      <c r="G501" s="232">
        <v>716013</v>
      </c>
      <c r="H501" s="232" t="s">
        <v>2582</v>
      </c>
    </row>
    <row r="502" spans="1:8" ht="15.95" customHeight="1" x14ac:dyDescent="0.25">
      <c r="A502" s="234" t="s">
        <v>2667</v>
      </c>
      <c r="B502" s="242">
        <v>1760</v>
      </c>
      <c r="C502" s="232" t="s">
        <v>2422</v>
      </c>
      <c r="D502" s="234">
        <v>611</v>
      </c>
      <c r="E502" s="232">
        <v>610</v>
      </c>
      <c r="F502" s="232" t="s">
        <v>2600</v>
      </c>
      <c r="G502" s="232">
        <v>716014</v>
      </c>
      <c r="H502" s="232" t="s">
        <v>2582</v>
      </c>
    </row>
    <row r="503" spans="1:8" ht="15.95" customHeight="1" x14ac:dyDescent="0.25">
      <c r="A503" s="234" t="s">
        <v>2667</v>
      </c>
      <c r="B503" s="242">
        <v>1760</v>
      </c>
      <c r="C503" s="232" t="s">
        <v>2476</v>
      </c>
      <c r="D503" s="234">
        <v>611</v>
      </c>
      <c r="E503" s="232">
        <v>610</v>
      </c>
      <c r="F503" s="232" t="s">
        <v>2600</v>
      </c>
      <c r="G503" s="232">
        <v>716015</v>
      </c>
      <c r="H503" s="232" t="s">
        <v>2582</v>
      </c>
    </row>
    <row r="504" spans="1:8" ht="15.95" customHeight="1" x14ac:dyDescent="0.25">
      <c r="A504" s="234" t="s">
        <v>2667</v>
      </c>
      <c r="B504" s="242">
        <v>1760</v>
      </c>
      <c r="C504" s="232" t="s">
        <v>2477</v>
      </c>
      <c r="D504" s="234">
        <v>611</v>
      </c>
      <c r="E504" s="232">
        <v>610</v>
      </c>
      <c r="F504" s="232" t="s">
        <v>2600</v>
      </c>
      <c r="G504" s="232">
        <v>716016</v>
      </c>
      <c r="H504" s="232" t="s">
        <v>2582</v>
      </c>
    </row>
    <row r="505" spans="1:8" ht="15.95" customHeight="1" x14ac:dyDescent="0.25">
      <c r="A505" s="234" t="s">
        <v>2667</v>
      </c>
      <c r="B505" s="242">
        <v>1760</v>
      </c>
      <c r="C505" s="232" t="s">
        <v>2478</v>
      </c>
      <c r="D505" s="234">
        <v>611</v>
      </c>
      <c r="E505" s="232">
        <v>610</v>
      </c>
      <c r="F505" s="232" t="s">
        <v>2600</v>
      </c>
      <c r="G505" s="232">
        <v>716017</v>
      </c>
      <c r="H505" s="232" t="s">
        <v>2582</v>
      </c>
    </row>
    <row r="506" spans="1:8" ht="15.95" customHeight="1" x14ac:dyDescent="0.25">
      <c r="A506" s="234" t="s">
        <v>2667</v>
      </c>
      <c r="B506" s="242">
        <v>1760</v>
      </c>
      <c r="C506" s="232" t="s">
        <v>2479</v>
      </c>
      <c r="D506" s="234">
        <v>611</v>
      </c>
      <c r="E506" s="232">
        <v>610</v>
      </c>
      <c r="F506" s="232" t="s">
        <v>2600</v>
      </c>
      <c r="G506" s="232">
        <v>716018</v>
      </c>
      <c r="H506" s="232" t="s">
        <v>2582</v>
      </c>
    </row>
    <row r="507" spans="1:8" ht="15.95" customHeight="1" x14ac:dyDescent="0.25">
      <c r="A507" s="234" t="s">
        <v>2667</v>
      </c>
      <c r="B507" s="242">
        <v>1760</v>
      </c>
      <c r="C507" s="232" t="s">
        <v>2423</v>
      </c>
      <c r="D507" s="234">
        <v>611</v>
      </c>
      <c r="E507" s="232">
        <v>610</v>
      </c>
      <c r="F507" s="232" t="s">
        <v>2600</v>
      </c>
      <c r="G507" s="232">
        <v>716019</v>
      </c>
      <c r="H507" s="232" t="s">
        <v>2582</v>
      </c>
    </row>
    <row r="508" spans="1:8" ht="15.95" customHeight="1" x14ac:dyDescent="0.25">
      <c r="A508" s="234" t="s">
        <v>2667</v>
      </c>
      <c r="B508" s="242">
        <v>1760</v>
      </c>
      <c r="C508" s="232" t="s">
        <v>2481</v>
      </c>
      <c r="D508" s="234">
        <v>611</v>
      </c>
      <c r="E508" s="232">
        <v>610</v>
      </c>
      <c r="F508" s="232" t="s">
        <v>2600</v>
      </c>
      <c r="G508" s="232">
        <v>716020</v>
      </c>
      <c r="H508" s="232" t="s">
        <v>2582</v>
      </c>
    </row>
    <row r="509" spans="1:8" ht="15.95" customHeight="1" x14ac:dyDescent="0.25">
      <c r="A509" s="234" t="s">
        <v>2667</v>
      </c>
      <c r="B509" s="242">
        <v>1760</v>
      </c>
      <c r="C509" s="232" t="s">
        <v>2482</v>
      </c>
      <c r="D509" s="234">
        <v>611</v>
      </c>
      <c r="E509" s="232">
        <v>610</v>
      </c>
      <c r="F509" s="232" t="s">
        <v>2600</v>
      </c>
      <c r="G509" s="232">
        <v>716021</v>
      </c>
      <c r="H509" s="232" t="s">
        <v>2582</v>
      </c>
    </row>
    <row r="510" spans="1:8" ht="15.95" customHeight="1" x14ac:dyDescent="0.25">
      <c r="A510" s="234" t="s">
        <v>2667</v>
      </c>
      <c r="B510" s="242">
        <v>1760</v>
      </c>
      <c r="C510" s="232" t="s">
        <v>2483</v>
      </c>
      <c r="D510" s="234">
        <v>611</v>
      </c>
      <c r="E510" s="232">
        <v>610</v>
      </c>
      <c r="F510" s="232" t="s">
        <v>2600</v>
      </c>
      <c r="G510" s="232">
        <v>716022</v>
      </c>
      <c r="H510" s="232" t="s">
        <v>2582</v>
      </c>
    </row>
    <row r="511" spans="1:8" ht="15.95" customHeight="1" x14ac:dyDescent="0.25">
      <c r="A511" s="234" t="s">
        <v>2667</v>
      </c>
      <c r="B511" s="242">
        <v>1760</v>
      </c>
      <c r="C511" s="232" t="s">
        <v>2510</v>
      </c>
      <c r="D511" s="234">
        <v>611</v>
      </c>
      <c r="E511" s="232">
        <v>610</v>
      </c>
      <c r="F511" s="232" t="s">
        <v>2600</v>
      </c>
      <c r="G511" s="232">
        <v>716023</v>
      </c>
      <c r="H511" s="232" t="s">
        <v>2582</v>
      </c>
    </row>
    <row r="512" spans="1:8" ht="15.95" customHeight="1" x14ac:dyDescent="0.25">
      <c r="A512" s="234" t="s">
        <v>2667</v>
      </c>
      <c r="B512" s="242">
        <v>1760</v>
      </c>
      <c r="C512" s="232" t="s">
        <v>2512</v>
      </c>
      <c r="D512" s="234">
        <v>611</v>
      </c>
      <c r="E512" s="232">
        <v>610</v>
      </c>
      <c r="F512" s="232" t="s">
        <v>2600</v>
      </c>
      <c r="G512" s="232">
        <v>716024</v>
      </c>
      <c r="H512" s="232" t="s">
        <v>2582</v>
      </c>
    </row>
    <row r="513" spans="1:8" ht="15.95" customHeight="1" x14ac:dyDescent="0.25">
      <c r="A513" s="234" t="s">
        <v>2667</v>
      </c>
      <c r="B513" s="242">
        <v>1760</v>
      </c>
      <c r="C513" s="232" t="s">
        <v>2513</v>
      </c>
      <c r="D513" s="234">
        <v>611</v>
      </c>
      <c r="E513" s="232">
        <v>610</v>
      </c>
      <c r="F513" s="232" t="s">
        <v>2600</v>
      </c>
      <c r="G513" s="232">
        <v>716025</v>
      </c>
      <c r="H513" s="232" t="s">
        <v>2582</v>
      </c>
    </row>
    <row r="514" spans="1:8" x14ac:dyDescent="0.25">
      <c r="A514" s="234" t="s">
        <v>2667</v>
      </c>
      <c r="B514" s="242">
        <v>1760</v>
      </c>
      <c r="C514" s="232" t="s">
        <v>2514</v>
      </c>
      <c r="D514" s="234">
        <v>611</v>
      </c>
      <c r="E514" s="232">
        <v>610</v>
      </c>
      <c r="F514" s="232" t="s">
        <v>2600</v>
      </c>
      <c r="G514" s="232">
        <v>716026</v>
      </c>
      <c r="H514" s="232" t="s">
        <v>2582</v>
      </c>
    </row>
    <row r="515" spans="1:8" x14ac:dyDescent="0.25">
      <c r="A515" s="234" t="s">
        <v>2667</v>
      </c>
      <c r="B515" s="242">
        <v>1760</v>
      </c>
      <c r="C515" s="232" t="s">
        <v>2515</v>
      </c>
      <c r="D515" s="234">
        <v>611</v>
      </c>
      <c r="E515" s="232">
        <v>610</v>
      </c>
      <c r="F515" s="232" t="s">
        <v>2600</v>
      </c>
      <c r="G515" s="232">
        <v>716027</v>
      </c>
      <c r="H515" s="232" t="s">
        <v>2582</v>
      </c>
    </row>
    <row r="516" spans="1:8" x14ac:dyDescent="0.25">
      <c r="A516" s="234" t="s">
        <v>2667</v>
      </c>
      <c r="B516" s="242">
        <v>1760</v>
      </c>
      <c r="C516" s="232" t="s">
        <v>2516</v>
      </c>
      <c r="D516" s="234">
        <v>611</v>
      </c>
      <c r="E516" s="232">
        <v>610</v>
      </c>
      <c r="F516" s="232" t="s">
        <v>2600</v>
      </c>
      <c r="G516" s="232">
        <v>716028</v>
      </c>
      <c r="H516" s="232" t="s">
        <v>2582</v>
      </c>
    </row>
    <row r="517" spans="1:8" x14ac:dyDescent="0.25">
      <c r="A517" s="234" t="s">
        <v>2667</v>
      </c>
      <c r="B517" s="242">
        <v>1760</v>
      </c>
      <c r="C517" s="232" t="s">
        <v>2517</v>
      </c>
      <c r="D517" s="234">
        <v>611</v>
      </c>
      <c r="E517" s="232">
        <v>610</v>
      </c>
      <c r="F517" s="232" t="s">
        <v>2600</v>
      </c>
      <c r="G517" s="232">
        <v>716029</v>
      </c>
      <c r="H517" s="232" t="s">
        <v>2582</v>
      </c>
    </row>
    <row r="518" spans="1:8" x14ac:dyDescent="0.25">
      <c r="A518" s="234" t="s">
        <v>2667</v>
      </c>
      <c r="B518" s="242">
        <v>1760</v>
      </c>
      <c r="C518" s="232" t="s">
        <v>2518</v>
      </c>
      <c r="D518" s="234">
        <v>611</v>
      </c>
      <c r="E518" s="232">
        <v>610</v>
      </c>
      <c r="F518" s="232" t="s">
        <v>2600</v>
      </c>
      <c r="G518" s="232">
        <v>716030</v>
      </c>
      <c r="H518" s="232" t="s">
        <v>2582</v>
      </c>
    </row>
    <row r="519" spans="1:8" x14ac:dyDescent="0.25">
      <c r="A519" s="234" t="s">
        <v>2667</v>
      </c>
      <c r="B519" s="242">
        <v>1760</v>
      </c>
      <c r="C519" s="232" t="s">
        <v>2519</v>
      </c>
      <c r="D519" s="234">
        <v>611</v>
      </c>
      <c r="E519" s="232">
        <v>610</v>
      </c>
      <c r="F519" s="232" t="s">
        <v>2600</v>
      </c>
      <c r="G519" s="232">
        <v>716031</v>
      </c>
      <c r="H519" s="232" t="s">
        <v>2582</v>
      </c>
    </row>
    <row r="520" spans="1:8" x14ac:dyDescent="0.25">
      <c r="A520" s="234" t="s">
        <v>2667</v>
      </c>
      <c r="B520" s="242">
        <v>1760</v>
      </c>
      <c r="C520" s="232" t="s">
        <v>2520</v>
      </c>
      <c r="D520" s="234">
        <v>611</v>
      </c>
      <c r="E520" s="232">
        <v>610</v>
      </c>
      <c r="F520" s="232" t="s">
        <v>2600</v>
      </c>
      <c r="G520" s="232">
        <v>716032</v>
      </c>
      <c r="H520" s="232" t="s">
        <v>2582</v>
      </c>
    </row>
    <row r="521" spans="1:8" x14ac:dyDescent="0.25">
      <c r="A521" s="234" t="s">
        <v>2667</v>
      </c>
      <c r="B521" s="242">
        <v>1760</v>
      </c>
      <c r="C521" s="232" t="s">
        <v>2521</v>
      </c>
      <c r="D521" s="234">
        <v>611</v>
      </c>
      <c r="E521" s="232">
        <v>610</v>
      </c>
      <c r="F521" s="232" t="s">
        <v>2600</v>
      </c>
      <c r="G521" s="232">
        <v>716033</v>
      </c>
      <c r="H521" s="232" t="s">
        <v>2582</v>
      </c>
    </row>
    <row r="522" spans="1:8" x14ac:dyDescent="0.25">
      <c r="A522" s="234" t="s">
        <v>2667</v>
      </c>
      <c r="B522" s="242">
        <v>1760</v>
      </c>
      <c r="C522" s="232" t="s">
        <v>2522</v>
      </c>
      <c r="D522" s="234">
        <v>611</v>
      </c>
      <c r="E522" s="232">
        <v>610</v>
      </c>
      <c r="F522" s="232" t="s">
        <v>2600</v>
      </c>
      <c r="G522" s="232">
        <v>716034</v>
      </c>
      <c r="H522" s="232" t="s">
        <v>2582</v>
      </c>
    </row>
    <row r="523" spans="1:8" x14ac:dyDescent="0.25">
      <c r="A523" s="234" t="s">
        <v>2667</v>
      </c>
      <c r="B523" s="242">
        <v>1760</v>
      </c>
      <c r="C523" s="232" t="s">
        <v>2523</v>
      </c>
      <c r="D523" s="234">
        <v>611</v>
      </c>
      <c r="E523" s="232">
        <v>610</v>
      </c>
      <c r="F523" s="232" t="s">
        <v>2600</v>
      </c>
      <c r="G523" s="232">
        <v>716035</v>
      </c>
      <c r="H523" s="232" t="s">
        <v>2582</v>
      </c>
    </row>
    <row r="524" spans="1:8" x14ac:dyDescent="0.25">
      <c r="A524" s="234" t="s">
        <v>2667</v>
      </c>
      <c r="B524" s="242">
        <v>1760</v>
      </c>
      <c r="C524" s="232" t="s">
        <v>2524</v>
      </c>
      <c r="D524" s="234">
        <v>611</v>
      </c>
      <c r="E524" s="232">
        <v>610</v>
      </c>
      <c r="F524" s="232" t="s">
        <v>2600</v>
      </c>
      <c r="G524" s="232">
        <v>716036</v>
      </c>
      <c r="H524" s="232" t="s">
        <v>2582</v>
      </c>
    </row>
    <row r="525" spans="1:8" x14ac:dyDescent="0.25">
      <c r="A525" s="234" t="s">
        <v>2667</v>
      </c>
      <c r="B525" s="242">
        <v>1760</v>
      </c>
      <c r="C525" s="232" t="s">
        <v>2525</v>
      </c>
      <c r="D525" s="234">
        <v>611</v>
      </c>
      <c r="E525" s="232">
        <v>610</v>
      </c>
      <c r="F525" s="232" t="s">
        <v>2600</v>
      </c>
      <c r="G525" s="232">
        <v>716037</v>
      </c>
      <c r="H525" s="232" t="s">
        <v>2582</v>
      </c>
    </row>
    <row r="526" spans="1:8" x14ac:dyDescent="0.25">
      <c r="A526" s="234" t="s">
        <v>2667</v>
      </c>
      <c r="B526" s="242">
        <v>1760</v>
      </c>
      <c r="C526" s="232" t="s">
        <v>2526</v>
      </c>
      <c r="D526" s="234">
        <v>611</v>
      </c>
      <c r="E526" s="232">
        <v>610</v>
      </c>
      <c r="F526" s="232" t="s">
        <v>2600</v>
      </c>
      <c r="G526" s="232">
        <v>716038</v>
      </c>
      <c r="H526" s="232" t="s">
        <v>2582</v>
      </c>
    </row>
    <row r="527" spans="1:8" x14ac:dyDescent="0.25">
      <c r="A527" s="234" t="s">
        <v>2667</v>
      </c>
      <c r="B527" s="242">
        <v>1760</v>
      </c>
      <c r="C527" s="232" t="s">
        <v>2527</v>
      </c>
      <c r="D527" s="234">
        <v>611</v>
      </c>
      <c r="E527" s="232">
        <v>610</v>
      </c>
      <c r="F527" s="232" t="s">
        <v>2600</v>
      </c>
      <c r="G527" s="232">
        <v>716039</v>
      </c>
      <c r="H527" s="232" t="s">
        <v>2582</v>
      </c>
    </row>
    <row r="528" spans="1:8" x14ac:dyDescent="0.25">
      <c r="A528" s="234" t="s">
        <v>2667</v>
      </c>
      <c r="B528" s="242">
        <v>1760</v>
      </c>
      <c r="C528" s="232" t="s">
        <v>2528</v>
      </c>
      <c r="D528" s="234">
        <v>611</v>
      </c>
      <c r="E528" s="232">
        <v>610</v>
      </c>
      <c r="F528" s="232" t="s">
        <v>2600</v>
      </c>
      <c r="G528" s="232">
        <v>716040</v>
      </c>
      <c r="H528" s="232" t="s">
        <v>2582</v>
      </c>
    </row>
    <row r="529" spans="1:8" x14ac:dyDescent="0.25">
      <c r="A529" s="234" t="s">
        <v>2667</v>
      </c>
      <c r="B529" s="242">
        <v>1760</v>
      </c>
      <c r="C529" s="232" t="s">
        <v>2529</v>
      </c>
      <c r="D529" s="234">
        <v>611</v>
      </c>
      <c r="E529" s="232">
        <v>610</v>
      </c>
      <c r="F529" s="232" t="s">
        <v>2600</v>
      </c>
      <c r="G529" s="232">
        <v>716041</v>
      </c>
      <c r="H529" s="232" t="s">
        <v>2582</v>
      </c>
    </row>
    <row r="530" spans="1:8" x14ac:dyDescent="0.25">
      <c r="A530" s="234" t="s">
        <v>2667</v>
      </c>
      <c r="B530" s="242">
        <v>1760</v>
      </c>
      <c r="C530" s="232" t="s">
        <v>2530</v>
      </c>
      <c r="D530" s="234">
        <v>611</v>
      </c>
      <c r="E530" s="232">
        <v>610</v>
      </c>
      <c r="F530" s="232" t="s">
        <v>2600</v>
      </c>
      <c r="G530" s="232">
        <v>716042</v>
      </c>
      <c r="H530" s="232" t="s">
        <v>2582</v>
      </c>
    </row>
    <row r="531" spans="1:8" x14ac:dyDescent="0.25">
      <c r="A531" s="234" t="s">
        <v>2667</v>
      </c>
      <c r="B531" s="242">
        <v>1760</v>
      </c>
      <c r="C531" s="232" t="s">
        <v>2531</v>
      </c>
      <c r="D531" s="234">
        <v>611</v>
      </c>
      <c r="E531" s="232">
        <v>610</v>
      </c>
      <c r="F531" s="232" t="s">
        <v>2600</v>
      </c>
      <c r="G531" s="232">
        <v>716043</v>
      </c>
      <c r="H531" s="232" t="s">
        <v>2582</v>
      </c>
    </row>
    <row r="532" spans="1:8" x14ac:dyDescent="0.25">
      <c r="A532" s="234" t="s">
        <v>2667</v>
      </c>
      <c r="B532" s="242">
        <v>1760</v>
      </c>
      <c r="C532" s="232" t="s">
        <v>2532</v>
      </c>
      <c r="D532" s="234">
        <v>611</v>
      </c>
      <c r="E532" s="232">
        <v>610</v>
      </c>
      <c r="F532" s="232" t="s">
        <v>2600</v>
      </c>
      <c r="G532" s="232">
        <v>716044</v>
      </c>
      <c r="H532" s="232" t="s">
        <v>2582</v>
      </c>
    </row>
    <row r="533" spans="1:8" x14ac:dyDescent="0.25">
      <c r="A533" s="234" t="s">
        <v>2667</v>
      </c>
      <c r="B533" s="242">
        <v>1760</v>
      </c>
      <c r="C533" s="232" t="s">
        <v>2533</v>
      </c>
      <c r="D533" s="234">
        <v>611</v>
      </c>
      <c r="E533" s="232">
        <v>610</v>
      </c>
      <c r="F533" s="232" t="s">
        <v>2600</v>
      </c>
      <c r="G533" s="232">
        <v>716045</v>
      </c>
      <c r="H533" s="232" t="s">
        <v>2582</v>
      </c>
    </row>
    <row r="534" spans="1:8" x14ac:dyDescent="0.25">
      <c r="A534" s="234" t="s">
        <v>2667</v>
      </c>
      <c r="B534" s="242">
        <v>1760</v>
      </c>
      <c r="C534" s="232" t="s">
        <v>2534</v>
      </c>
      <c r="D534" s="234">
        <v>611</v>
      </c>
      <c r="E534" s="232">
        <v>610</v>
      </c>
      <c r="F534" s="232" t="s">
        <v>2600</v>
      </c>
      <c r="G534" s="232">
        <v>716046</v>
      </c>
      <c r="H534" s="232" t="s">
        <v>2582</v>
      </c>
    </row>
    <row r="535" spans="1:8" x14ac:dyDescent="0.25">
      <c r="A535" s="234" t="s">
        <v>2667</v>
      </c>
      <c r="B535" s="242">
        <v>1760</v>
      </c>
      <c r="C535" s="232" t="s">
        <v>2535</v>
      </c>
      <c r="D535" s="234">
        <v>611</v>
      </c>
      <c r="E535" s="232">
        <v>610</v>
      </c>
      <c r="F535" s="232" t="s">
        <v>2600</v>
      </c>
      <c r="G535" s="232">
        <v>716047</v>
      </c>
      <c r="H535" s="232" t="s">
        <v>2582</v>
      </c>
    </row>
    <row r="536" spans="1:8" x14ac:dyDescent="0.25">
      <c r="A536" s="234" t="s">
        <v>2667</v>
      </c>
      <c r="B536" s="242">
        <v>1760</v>
      </c>
      <c r="C536" s="232" t="s">
        <v>2536</v>
      </c>
      <c r="D536" s="234">
        <v>611</v>
      </c>
      <c r="E536" s="232">
        <v>610</v>
      </c>
      <c r="F536" s="232" t="s">
        <v>2600</v>
      </c>
      <c r="G536" s="232">
        <v>716048</v>
      </c>
      <c r="H536" s="232" t="s">
        <v>2582</v>
      </c>
    </row>
    <row r="537" spans="1:8" x14ac:dyDescent="0.25">
      <c r="A537" s="234" t="s">
        <v>2667</v>
      </c>
      <c r="B537" s="242">
        <v>1760</v>
      </c>
      <c r="C537" s="232" t="s">
        <v>2537</v>
      </c>
      <c r="D537" s="234">
        <v>611</v>
      </c>
      <c r="E537" s="232">
        <v>610</v>
      </c>
      <c r="F537" s="232" t="s">
        <v>2600</v>
      </c>
      <c r="G537" s="232">
        <v>716049</v>
      </c>
      <c r="H537" s="232" t="s">
        <v>2582</v>
      </c>
    </row>
    <row r="538" spans="1:8" x14ac:dyDescent="0.25">
      <c r="A538" s="234" t="s">
        <v>2667</v>
      </c>
      <c r="B538" s="242">
        <v>1760</v>
      </c>
      <c r="C538" s="232" t="s">
        <v>2538</v>
      </c>
      <c r="D538" s="234">
        <v>611</v>
      </c>
      <c r="E538" s="232">
        <v>610</v>
      </c>
      <c r="F538" s="232" t="s">
        <v>2600</v>
      </c>
      <c r="G538" s="232">
        <v>716050</v>
      </c>
      <c r="H538" s="232" t="s">
        <v>2582</v>
      </c>
    </row>
    <row r="539" spans="1:8" x14ac:dyDescent="0.25">
      <c r="A539" s="234" t="s">
        <v>2667</v>
      </c>
      <c r="B539" s="242">
        <v>1760</v>
      </c>
      <c r="C539" s="232" t="s">
        <v>2539</v>
      </c>
      <c r="D539" s="234">
        <v>611</v>
      </c>
      <c r="E539" s="232">
        <v>610</v>
      </c>
      <c r="F539" s="232" t="s">
        <v>2600</v>
      </c>
      <c r="G539" s="232">
        <v>716051</v>
      </c>
      <c r="H539" s="232" t="s">
        <v>2582</v>
      </c>
    </row>
    <row r="540" spans="1:8" x14ac:dyDescent="0.25">
      <c r="A540" s="234" t="s">
        <v>2667</v>
      </c>
      <c r="B540" s="242">
        <v>1760</v>
      </c>
      <c r="C540" s="232" t="s">
        <v>2540</v>
      </c>
      <c r="D540" s="234">
        <v>611</v>
      </c>
      <c r="E540" s="232">
        <v>610</v>
      </c>
      <c r="F540" s="232" t="s">
        <v>2600</v>
      </c>
      <c r="G540" s="232">
        <v>716052</v>
      </c>
      <c r="H540" s="232" t="s">
        <v>2582</v>
      </c>
    </row>
    <row r="541" spans="1:8" x14ac:dyDescent="0.25">
      <c r="A541" s="234" t="s">
        <v>2667</v>
      </c>
      <c r="B541" s="242">
        <v>1760</v>
      </c>
      <c r="C541" s="232" t="s">
        <v>2541</v>
      </c>
      <c r="D541" s="234">
        <v>611</v>
      </c>
      <c r="E541" s="232">
        <v>610</v>
      </c>
      <c r="F541" s="232" t="s">
        <v>2600</v>
      </c>
      <c r="G541" s="232">
        <v>716053</v>
      </c>
      <c r="H541" s="232" t="s">
        <v>2582</v>
      </c>
    </row>
    <row r="542" spans="1:8" x14ac:dyDescent="0.25">
      <c r="A542" s="234" t="s">
        <v>2667</v>
      </c>
      <c r="B542" s="242">
        <v>1760</v>
      </c>
      <c r="C542" s="232" t="s">
        <v>2542</v>
      </c>
      <c r="D542" s="234">
        <v>611</v>
      </c>
      <c r="E542" s="232">
        <v>610</v>
      </c>
      <c r="F542" s="232" t="s">
        <v>2600</v>
      </c>
      <c r="G542" s="232">
        <v>716054</v>
      </c>
      <c r="H542" s="232" t="s">
        <v>2582</v>
      </c>
    </row>
    <row r="543" spans="1:8" x14ac:dyDescent="0.25">
      <c r="A543" s="234" t="s">
        <v>2667</v>
      </c>
      <c r="B543" s="242">
        <v>1760</v>
      </c>
      <c r="C543" s="232" t="s">
        <v>2543</v>
      </c>
      <c r="D543" s="234">
        <v>611</v>
      </c>
      <c r="E543" s="232">
        <v>610</v>
      </c>
      <c r="F543" s="232" t="s">
        <v>2600</v>
      </c>
      <c r="G543" s="232">
        <v>716055</v>
      </c>
      <c r="H543" s="232" t="s">
        <v>2582</v>
      </c>
    </row>
    <row r="544" spans="1:8" x14ac:dyDescent="0.25">
      <c r="A544" s="234" t="s">
        <v>2667</v>
      </c>
      <c r="B544" s="242">
        <v>1760</v>
      </c>
      <c r="C544" s="232" t="s">
        <v>2544</v>
      </c>
      <c r="D544" s="234">
        <v>611</v>
      </c>
      <c r="E544" s="232">
        <v>610</v>
      </c>
      <c r="F544" s="232" t="s">
        <v>2600</v>
      </c>
      <c r="G544" s="232">
        <v>716056</v>
      </c>
      <c r="H544" s="232" t="s">
        <v>2582</v>
      </c>
    </row>
    <row r="545" spans="1:8" x14ac:dyDescent="0.25">
      <c r="A545" s="234" t="s">
        <v>2667</v>
      </c>
      <c r="B545" s="242">
        <v>1760</v>
      </c>
      <c r="C545" s="232" t="s">
        <v>2545</v>
      </c>
      <c r="D545" s="234">
        <v>611</v>
      </c>
      <c r="E545" s="232">
        <v>610</v>
      </c>
      <c r="F545" s="232" t="s">
        <v>2600</v>
      </c>
      <c r="G545" s="232">
        <v>716057</v>
      </c>
      <c r="H545" s="232" t="s">
        <v>2582</v>
      </c>
    </row>
    <row r="546" spans="1:8" x14ac:dyDescent="0.25">
      <c r="A546" s="234" t="s">
        <v>2667</v>
      </c>
      <c r="B546" s="242">
        <v>1760</v>
      </c>
      <c r="C546" s="232" t="s">
        <v>2546</v>
      </c>
      <c r="D546" s="234">
        <v>611</v>
      </c>
      <c r="E546" s="232">
        <v>610</v>
      </c>
      <c r="F546" s="232" t="s">
        <v>2600</v>
      </c>
      <c r="G546" s="232">
        <v>716058</v>
      </c>
      <c r="H546" s="232" t="s">
        <v>2582</v>
      </c>
    </row>
    <row r="547" spans="1:8" x14ac:dyDescent="0.25">
      <c r="A547" s="234" t="s">
        <v>2667</v>
      </c>
      <c r="B547" s="242">
        <v>1760</v>
      </c>
      <c r="C547" s="232" t="s">
        <v>2547</v>
      </c>
      <c r="D547" s="234">
        <v>611</v>
      </c>
      <c r="E547" s="232">
        <v>610</v>
      </c>
      <c r="F547" s="232" t="s">
        <v>2600</v>
      </c>
      <c r="G547" s="232">
        <v>716059</v>
      </c>
      <c r="H547" s="232" t="s">
        <v>2582</v>
      </c>
    </row>
    <row r="548" spans="1:8" x14ac:dyDescent="0.25">
      <c r="A548" s="234" t="s">
        <v>2667</v>
      </c>
      <c r="B548" s="242">
        <v>1760</v>
      </c>
      <c r="C548" s="232" t="s">
        <v>2548</v>
      </c>
      <c r="D548" s="234">
        <v>611</v>
      </c>
      <c r="E548" s="232">
        <v>610</v>
      </c>
      <c r="F548" s="232" t="s">
        <v>2600</v>
      </c>
      <c r="G548" s="232">
        <v>716060</v>
      </c>
      <c r="H548" s="232" t="s">
        <v>2582</v>
      </c>
    </row>
    <row r="549" spans="1:8" ht="15.75" thickBot="1" x14ac:dyDescent="0.3">
      <c r="A549" s="234" t="s">
        <v>2667</v>
      </c>
      <c r="B549" s="242">
        <v>1760</v>
      </c>
      <c r="C549" s="232" t="s">
        <v>2549</v>
      </c>
      <c r="D549" s="234">
        <v>611</v>
      </c>
      <c r="E549" s="232">
        <v>610</v>
      </c>
      <c r="F549" s="232" t="s">
        <v>2600</v>
      </c>
      <c r="G549" s="232">
        <v>716061</v>
      </c>
      <c r="H549" s="232" t="s">
        <v>2582</v>
      </c>
    </row>
    <row r="550" spans="1:8" ht="15.75" thickBot="1" x14ac:dyDescent="0.3">
      <c r="A550" s="257" t="s">
        <v>2667</v>
      </c>
      <c r="B550" s="242">
        <v>1760</v>
      </c>
      <c r="C550" s="232" t="s">
        <v>2550</v>
      </c>
      <c r="D550" s="234">
        <v>611</v>
      </c>
      <c r="E550" s="232">
        <v>610</v>
      </c>
      <c r="F550" s="232" t="s">
        <v>2600</v>
      </c>
      <c r="G550" s="232">
        <v>716062</v>
      </c>
      <c r="H550" s="232" t="s">
        <v>2582</v>
      </c>
    </row>
    <row r="551" spans="1:8" x14ac:dyDescent="0.25">
      <c r="A551" s="234" t="s">
        <v>2667</v>
      </c>
      <c r="B551" s="242">
        <v>1760</v>
      </c>
      <c r="C551" s="232" t="s">
        <v>2480</v>
      </c>
      <c r="D551" s="234">
        <v>611</v>
      </c>
      <c r="E551" s="232">
        <v>610</v>
      </c>
      <c r="F551" s="232" t="s">
        <v>2600</v>
      </c>
      <c r="G551" s="232">
        <v>716063</v>
      </c>
      <c r="H551" s="232" t="s">
        <v>2582</v>
      </c>
    </row>
    <row r="552" spans="1:8" x14ac:dyDescent="0.25">
      <c r="A552" s="234" t="s">
        <v>2667</v>
      </c>
      <c r="B552" s="242">
        <v>1760</v>
      </c>
      <c r="C552" s="232" t="s">
        <v>2484</v>
      </c>
      <c r="D552" s="234">
        <v>611</v>
      </c>
      <c r="E552" s="232">
        <v>610</v>
      </c>
      <c r="F552" s="232" t="s">
        <v>2600</v>
      </c>
      <c r="G552" s="232">
        <v>716064</v>
      </c>
      <c r="H552" s="232" t="s">
        <v>2582</v>
      </c>
    </row>
  </sheetData>
  <sheetProtection sheet="1" objects="1" scenarios="1" sort="0" autoFilter="0" pivotTables="0"/>
  <protectedRanges>
    <protectedRange sqref="H543:H552 D4:H445 A446:C465 D446:H465 A4:C445" name="AllowSortFilter"/>
  </protectedRanges>
  <autoFilter ref="A4:H552"/>
  <sortState ref="A5:H552">
    <sortCondition ref="A5:A552"/>
  </sortState>
  <pageMargins left="0.7" right="0.7" top="0.75" bottom="0.75" header="0.3" footer="0.3"/>
  <pageSetup scale="64" fitToHeight="100" orientation="portrait" r:id="rId1"/>
  <headerFoot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Networkco12</vt:lpstr>
      <vt:lpstr>Sheet2</vt:lpstr>
      <vt:lpstr>Acct Unit</vt:lpstr>
      <vt:lpstr>Sheet1</vt:lpstr>
      <vt:lpstr>Product Codes</vt:lpstr>
      <vt:lpstr>Sheet5</vt:lpstr>
      <vt:lpstr>Sheet5!Print_Titles</vt:lpstr>
    </vt:vector>
  </TitlesOfParts>
  <Company>Einstein Healthcare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Lucy A Gallelli</dc:creator>
  <cp:lastModifiedBy>Tanesha Thomas-McClain</cp:lastModifiedBy>
  <cp:lastPrinted>2022-06-30T18:51:50Z</cp:lastPrinted>
  <dcterms:created xsi:type="dcterms:W3CDTF">2021-12-20T13:33:13Z</dcterms:created>
  <dcterms:modified xsi:type="dcterms:W3CDTF">2022-08-16T16:42:34Z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